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ate1904="1" showInkAnnotation="0" autoCompressPictures="0"/>
  <mc:AlternateContent xmlns:mc="http://schemas.openxmlformats.org/markup-compatibility/2006">
    <mc:Choice Requires="x15">
      <x15ac:absPath xmlns:x15ac="http://schemas.microsoft.com/office/spreadsheetml/2010/11/ac" url="D:\Users\D893906\Desktop\Raft\"/>
    </mc:Choice>
  </mc:AlternateContent>
  <bookViews>
    <workbookView xWindow="9360" yWindow="975" windowWidth="32355" windowHeight="25725" tabRatio="500"/>
  </bookViews>
  <sheets>
    <sheet name="2018 Data Pack " sheetId="7" r:id="rId1"/>
    <sheet name="Responsible business" sheetId="5" r:id="rId2"/>
    <sheet name="Digital futures" sheetId="4" r:id="rId3"/>
    <sheet name="Environmental solutions" sheetId="3" r:id="rId4"/>
  </sheets>
  <calcPr calcId="152511"/>
  <extLst>
    <ext xmlns:mx="http://schemas.microsoft.com/office/mac/excel/2008/main" uri="http://schemas.microsoft.com/office/mac/excel/2008/main">
      <mx:ArchID Flags="2"/>
    </ext>
  </extLst>
</workbook>
</file>

<file path=xl/calcChain.xml><?xml version="1.0" encoding="utf-8"?>
<calcChain xmlns="http://schemas.openxmlformats.org/spreadsheetml/2006/main">
  <c r="E18" i="5" l="1"/>
  <c r="D99" i="5"/>
  <c r="I7" i="4"/>
  <c r="I11" i="4"/>
  <c r="I12" i="4"/>
  <c r="H13" i="4"/>
  <c r="I13" i="4"/>
  <c r="I14" i="4"/>
  <c r="D40" i="3"/>
  <c r="D42" i="3"/>
  <c r="D66" i="3"/>
  <c r="D27" i="3"/>
  <c r="I13" i="3"/>
  <c r="D94" i="3"/>
  <c r="F13" i="3"/>
  <c r="G13" i="3"/>
  <c r="H13" i="3"/>
  <c r="E13" i="3"/>
  <c r="J71" i="3"/>
  <c r="J113" i="3"/>
  <c r="J100" i="3"/>
  <c r="D10" i="3"/>
  <c r="D7" i="3"/>
  <c r="D74" i="3"/>
  <c r="D65" i="3"/>
  <c r="D13" i="3"/>
  <c r="J13" i="3"/>
  <c r="J67" i="3"/>
  <c r="D33" i="3"/>
  <c r="J33" i="3"/>
  <c r="J9" i="3"/>
  <c r="J141" i="3"/>
  <c r="J131" i="3"/>
  <c r="J128" i="3"/>
  <c r="J28" i="3"/>
  <c r="J29" i="3"/>
  <c r="J30" i="3"/>
  <c r="J31" i="3"/>
  <c r="J34" i="3"/>
  <c r="J35" i="3"/>
  <c r="J36" i="3"/>
  <c r="J37" i="3"/>
  <c r="J40" i="3"/>
  <c r="J42" i="3"/>
  <c r="J43" i="3"/>
  <c r="J44" i="3"/>
  <c r="J45" i="3"/>
  <c r="J27" i="3"/>
  <c r="J8" i="3"/>
  <c r="J10" i="3"/>
  <c r="J12" i="3"/>
  <c r="J14" i="3"/>
  <c r="J15" i="3"/>
  <c r="J7" i="3"/>
  <c r="J68" i="3"/>
  <c r="J69" i="3"/>
  <c r="J70" i="3"/>
  <c r="J72" i="3"/>
  <c r="J73" i="3"/>
  <c r="J74" i="3"/>
  <c r="J75" i="3"/>
  <c r="J76" i="3"/>
  <c r="J77" i="3"/>
  <c r="J78" i="3"/>
  <c r="J79" i="3"/>
  <c r="J80" i="3"/>
  <c r="J66" i="3"/>
  <c r="J65" i="3"/>
  <c r="J92" i="3"/>
  <c r="J94" i="3"/>
  <c r="J93" i="3"/>
  <c r="J102" i="3"/>
  <c r="J103" i="3"/>
  <c r="J104" i="3"/>
  <c r="J105" i="3"/>
  <c r="J106" i="3"/>
  <c r="J108" i="3"/>
  <c r="J109" i="3"/>
  <c r="J110" i="3"/>
  <c r="J111" i="3"/>
  <c r="J115" i="3"/>
  <c r="J114" i="3"/>
  <c r="J130" i="3"/>
  <c r="J129" i="3"/>
  <c r="J140" i="3"/>
  <c r="J107" i="3"/>
  <c r="J101" i="3"/>
  <c r="J112" i="3"/>
  <c r="K121" i="5"/>
  <c r="K124" i="5"/>
  <c r="K118" i="5"/>
  <c r="K115" i="5"/>
  <c r="K112" i="5"/>
  <c r="K110" i="5"/>
  <c r="K109" i="5"/>
  <c r="D16" i="5"/>
  <c r="E16" i="5"/>
  <c r="K16" i="5"/>
  <c r="D17" i="5"/>
  <c r="E17" i="5"/>
  <c r="K17" i="5"/>
  <c r="K18" i="5"/>
  <c r="E130" i="5"/>
  <c r="E132" i="5"/>
  <c r="D141" i="5"/>
  <c r="K280" i="5"/>
  <c r="K282" i="5"/>
  <c r="K293" i="5"/>
  <c r="K301" i="5"/>
  <c r="K303" i="5"/>
  <c r="K305" i="5"/>
  <c r="K307" i="5"/>
  <c r="K309" i="5"/>
</calcChain>
</file>

<file path=xl/sharedStrings.xml><?xml version="1.0" encoding="utf-8"?>
<sst xmlns="http://schemas.openxmlformats.org/spreadsheetml/2006/main" count="667" uniqueCount="326">
  <si>
    <r>
      <t>Workforce profile</t>
    </r>
    <r>
      <rPr>
        <b/>
        <vertAlign val="superscript"/>
        <sz val="14"/>
        <color indexed="40"/>
        <rFont val="Arial"/>
        <family val="2"/>
      </rPr>
      <t>1</t>
    </r>
    <r>
      <rPr>
        <b/>
        <sz val="14"/>
        <color indexed="40"/>
        <rFont val="Arial"/>
        <family val="2"/>
      </rPr>
      <t xml:space="preserve"> </t>
    </r>
  </si>
  <si>
    <t>Health, safety and wellbeing</t>
  </si>
  <si>
    <t>Diversity and inclusion</t>
  </si>
  <si>
    <t>Employee attraction and retention</t>
  </si>
  <si>
    <t>General Workforce</t>
  </si>
  <si>
    <t>Short Links</t>
    <phoneticPr fontId="1" type="noConversion"/>
  </si>
  <si>
    <t>a</t>
    <phoneticPr fontId="1" type="noConversion"/>
  </si>
  <si>
    <t>Female representation in the workforce by employment level (EXCL. ELG)</t>
  </si>
  <si>
    <t>Female representation in the workforce by employment level (INCL. ELG)</t>
  </si>
  <si>
    <t>Gender pay equity</t>
    <phoneticPr fontId="1" type="noConversion"/>
  </si>
  <si>
    <t xml:space="preserve">Telstra Total Recordable Injury Frequency Rate   </t>
  </si>
  <si>
    <t xml:space="preserve">Telstra Lost Time Injury performance indicators </t>
  </si>
  <si>
    <t>Workforce profile</t>
    <phoneticPr fontId="1" type="noConversion"/>
  </si>
  <si>
    <t>Greenhouse gas emissions</t>
    <phoneticPr fontId="1" type="noConversion"/>
  </si>
  <si>
    <t>Bigger Picture 2018 Sustainability Report</t>
    <phoneticPr fontId="1" type="noConversion"/>
  </si>
  <si>
    <t>2018 Sustainability Report Assurance Statement</t>
    <phoneticPr fontId="1" type="noConversion"/>
  </si>
  <si>
    <t>2018 Sustainability Report Glossary</t>
    <phoneticPr fontId="1" type="noConversion"/>
  </si>
  <si>
    <t>2018 Sustainability Report GRI Content Index</t>
    <phoneticPr fontId="1" type="noConversion"/>
  </si>
  <si>
    <t>Reports</t>
    <phoneticPr fontId="1" type="noConversion"/>
  </si>
  <si>
    <t>Permanent part time</t>
  </si>
  <si>
    <t>Permanent full time</t>
  </si>
  <si>
    <t>GRI Standards 102-7</t>
  </si>
  <si>
    <t>Workforce by employment type</t>
  </si>
  <si>
    <t>GRI Standards 102-8</t>
  </si>
  <si>
    <t>Workforce by employment level</t>
  </si>
  <si>
    <t>1 - Other countries are UK, Singapore, US, India, Japan, South Korea, Malaysia, Indonesia, Taiwan and Thailand.</t>
  </si>
  <si>
    <r>
      <t>Other</t>
    </r>
    <r>
      <rPr>
        <vertAlign val="superscript"/>
        <sz val="8"/>
        <color indexed="8"/>
        <rFont val="Arial"/>
        <family val="2"/>
      </rPr>
      <t>1</t>
    </r>
  </si>
  <si>
    <t>-</t>
  </si>
  <si>
    <t xml:space="preserve">Percentage </t>
    <phoneticPr fontId="0" type="noConversion"/>
  </si>
  <si>
    <t xml:space="preserve">Telstra Group significant geographic locations </t>
  </si>
  <si>
    <t xml:space="preserve">4 - Includes full time and part time employees paid by Telstra Corporation (excluding casual staff, all controlled entity-paid staff, and agency staff in Australia and internationally). This definition is used in our workforce reporting of: age distribution; workforce by employment levels and employment type; workforce by contract type; total new hires; total new hires by gender and age; total turnover, turnover by gender and age group unless otherwise noted. </t>
  </si>
  <si>
    <t>3 - Telstra Group excluding contractors and staff employed through agency arrangements in Australia and internationally.</t>
  </si>
  <si>
    <t>2 - Includes Telstra Corporation and controlled entity full time employees and equivalents, contractors and staff employed through agency arrangements in Australia and internationally.</t>
  </si>
  <si>
    <t xml:space="preserve">1 - Workforce profile data excludes individuals on long term leave. </t>
  </si>
  <si>
    <r>
      <t>Telstra Corporation</t>
    </r>
    <r>
      <rPr>
        <b/>
        <vertAlign val="superscript"/>
        <sz val="8"/>
        <color indexed="8"/>
        <rFont val="Arial"/>
        <family val="2"/>
      </rPr>
      <t>4</t>
    </r>
    <r>
      <rPr>
        <sz val="8"/>
        <color indexed="8"/>
        <rFont val="Arial"/>
        <family val="2"/>
      </rPr>
      <t xml:space="preserve">
Headcount</t>
    </r>
  </si>
  <si>
    <r>
      <t>Telstra Group excluding contractors</t>
    </r>
    <r>
      <rPr>
        <b/>
        <vertAlign val="superscript"/>
        <sz val="8"/>
        <color indexed="8"/>
        <rFont val="Arial"/>
        <family val="2"/>
      </rPr>
      <t>3</t>
    </r>
    <r>
      <rPr>
        <i/>
        <sz val="8"/>
        <color indexed="8"/>
        <rFont val="Arial"/>
        <family val="2"/>
      </rPr>
      <t xml:space="preserve">
</t>
    </r>
    <r>
      <rPr>
        <sz val="8"/>
        <color indexed="8"/>
        <rFont val="Arial"/>
        <family val="2"/>
      </rPr>
      <t>Full time equivalent</t>
    </r>
  </si>
  <si>
    <r>
      <t>Telstra Group</t>
    </r>
    <r>
      <rPr>
        <b/>
        <vertAlign val="superscript"/>
        <sz val="8"/>
        <color indexed="8"/>
        <rFont val="Arial"/>
        <family val="2"/>
      </rPr>
      <t>2</t>
    </r>
    <r>
      <rPr>
        <i/>
        <sz val="8"/>
        <color indexed="8"/>
        <rFont val="Arial"/>
        <family val="2"/>
      </rPr>
      <t xml:space="preserve">
</t>
    </r>
    <r>
      <rPr>
        <sz val="8"/>
        <color indexed="8"/>
        <rFont val="Arial"/>
        <family val="2"/>
      </rPr>
      <t>Full time equivalent</t>
    </r>
  </si>
  <si>
    <t>% change FY17 - FY18</t>
    <phoneticPr fontId="1" type="noConversion"/>
  </si>
  <si>
    <t>(ii) Middle management comprises persons holding roles within Telstra designated Band 1 or 2, or equivalent.</t>
    <phoneticPr fontId="1" type="noConversion"/>
  </si>
  <si>
    <t>(i) Executive management comprises persons holding roles within Telstra designated Bands A, B and C. CEO Is excluded from Executive grouping on the basis the role is held by a single person</t>
    <phoneticPr fontId="1" type="noConversion"/>
  </si>
  <si>
    <t>Includes full time and part time staff in Telstra Coporation Limited and its wholly owned subsidiaries, excluuding casuals,contractors and agency staff. It does not include staff in any controlled entities within the Telstra Group. Ratio calculated as base salary plus superannuation (female FR as % of male FR</t>
    <phoneticPr fontId="1" type="noConversion"/>
  </si>
  <si>
    <t>Overall % comparison</t>
  </si>
  <si>
    <t>Operational(iii)</t>
  </si>
  <si>
    <t>Middle Management(ii)</t>
  </si>
  <si>
    <t>Executive Management(i)</t>
  </si>
  <si>
    <t>Level</t>
  </si>
  <si>
    <t>Gender pay equity</t>
    <phoneticPr fontId="1" type="noConversion"/>
  </si>
  <si>
    <t xml:space="preserve">Gender pay equity </t>
    <phoneticPr fontId="1" type="noConversion"/>
  </si>
  <si>
    <t xml:space="preserve">
Collective agreements include Employee Agreements (EAs). </t>
  </si>
  <si>
    <t xml:space="preserve">Notes: Individual contracts or individual statutory agreements include Australian Workplace Agreements (AWAs) and Individual Transitional Employment Agreements (ITEAs) and Common Law Contracts. </t>
  </si>
  <si>
    <t>Collective agreements</t>
  </si>
  <si>
    <t>Individual contracts or statutory agreements</t>
  </si>
  <si>
    <t>GRI Standards 102-41</t>
  </si>
  <si>
    <t xml:space="preserve">Telstra workforce by contract type </t>
  </si>
  <si>
    <t>&lt;0.1</t>
  </si>
  <si>
    <t>Fixed term part time</t>
  </si>
  <si>
    <t>Fixed term full time</t>
  </si>
  <si>
    <t>Includes full time and part time staff in Telstra Corporation Limited and its owned subsidiaries, excluding casuals, contractors and agency staff. It does not include all staff in any other cotrolled entities within the Telstra Group. Definition changed from FY17 due to regional inclusion</t>
    <phoneticPr fontId="1" type="noConversion"/>
  </si>
  <si>
    <t>Notes: Turnover is the number of employees who leave Telstra including all types of separation.</t>
  </si>
  <si>
    <t>Other1</t>
  </si>
  <si>
    <t>Philippines</t>
  </si>
  <si>
    <t>Hong Kong</t>
  </si>
  <si>
    <t>China</t>
  </si>
  <si>
    <t>55 +</t>
  </si>
  <si>
    <t>16-24</t>
  </si>
  <si>
    <t>GRI Standards 401-1</t>
  </si>
  <si>
    <t>Turnover by gender and age group and region</t>
  </si>
  <si>
    <t xml:space="preserve">Notes: Turnover is the number of employees who leave Telstra including all types of separation. </t>
  </si>
  <si>
    <t>Rate (%)</t>
  </si>
  <si>
    <t>Total turnover</t>
  </si>
  <si>
    <t xml:space="preserve">Notes: New hires include all external hires, contractors turned employees and casuals to employees </t>
  </si>
  <si>
    <t>New hires by gender and age group and region</t>
  </si>
  <si>
    <t>Includes full time and part time staff in Telstra Corporation Limited, excluding casuals, contractors and agency staff. It does not include all staff in any other cotrolled entities within the Telstra Group. Definition changed from FY17 due to regional inclusion</t>
  </si>
  <si>
    <t>Notes: Telstra Corp (full year) and Sensis (until 28 Feb) - Will not apply for FY17</t>
  </si>
  <si>
    <t>Total new hires</t>
  </si>
  <si>
    <t xml:space="preserve">Employee attraction and retention </t>
    <phoneticPr fontId="1" type="noConversion"/>
  </si>
  <si>
    <t>(iii) Operational comprises persons holding roles within Telstra designated Band 3 or 4, or equivalent.</t>
    <phoneticPr fontId="1" type="noConversion"/>
  </si>
  <si>
    <t>1. Includes full-time, part-time and casual staff in Telstra Corporation Limited and its wholly-owned subsidiaries, excluding contractors and agency staff. It does not include staff in any other controlled entities within the Telstra Group.
2. Includes full-time, part-time and casual staff in controlled entities within the Telstra Group excluding contractors and agency staff.</t>
  </si>
  <si>
    <t>Telstra Group Total 2</t>
  </si>
  <si>
    <t>Telstra Total 1</t>
  </si>
  <si>
    <t>Operational 
(Bands 3 and 4)</t>
    <phoneticPr fontId="0" type="noConversion"/>
  </si>
  <si>
    <t>Middle management 
(Bands 1 and 2)</t>
    <phoneticPr fontId="0" type="noConversion"/>
  </si>
  <si>
    <t>Middle management 
(Bands 1 and 2)</t>
    <phoneticPr fontId="0" type="noConversion"/>
  </si>
  <si>
    <t>Executive management 
(Bands A, B and C)</t>
    <phoneticPr fontId="0" type="noConversion"/>
  </si>
  <si>
    <t>Board
(Non-executive directors)</t>
  </si>
  <si>
    <t>Count</t>
    <phoneticPr fontId="1" type="noConversion"/>
  </si>
  <si>
    <t>FY16</t>
    <phoneticPr fontId="1" type="noConversion"/>
  </si>
  <si>
    <t>FY17</t>
    <phoneticPr fontId="1" type="noConversion"/>
  </si>
  <si>
    <r>
      <t xml:space="preserve">Female representation in the workforce by employment level </t>
    </r>
    <r>
      <rPr>
        <b/>
        <sz val="11"/>
        <color indexed="40"/>
        <rFont val="Arial"/>
        <family val="2"/>
      </rPr>
      <t>(EXCL. ELG)</t>
    </r>
  </si>
  <si>
    <t>Diversity and inclusion</t>
    <phoneticPr fontId="1" type="noConversion"/>
  </si>
  <si>
    <t>Return to work defined as separation date being at least 3 days post last day of parental leave</t>
  </si>
  <si>
    <t>Notes: Rate calculated as Total number of employees that did return to work after parental leave/ Total number of employees due to return to work after taking parental leave x 100</t>
  </si>
  <si>
    <t>Male</t>
  </si>
  <si>
    <t>Percentage</t>
  </si>
  <si>
    <t>GRI Standards 401-3</t>
  </si>
  <si>
    <t>Return to work rate by gender</t>
  </si>
  <si>
    <t>Notes: Total number of employees that returned to work after parental leave ended within the reporting period</t>
  </si>
  <si>
    <t>Headcount</t>
  </si>
  <si>
    <t>Returned to work after parental leave</t>
  </si>
  <si>
    <t>Notes: Total number of employees that took parental leave at any time within the reporting period, including those that may still be on parental leave at the end of the reporting period</t>
  </si>
  <si>
    <t>Parental leave by gender</t>
  </si>
  <si>
    <t>Reported for the first time in 2013/14</t>
  </si>
  <si>
    <t>Notes: Number of actual absenteeism days lost (due to incapacity of any kind) as a percentage of total days scheduled to be worked by workforce</t>
  </si>
  <si>
    <t>Australia</t>
  </si>
  <si>
    <t>Absenteeism Rates</t>
  </si>
  <si>
    <t xml:space="preserve">Percentage </t>
  </si>
  <si>
    <t>GRI Standards 405-1</t>
  </si>
  <si>
    <t>Age distribution</t>
  </si>
  <si>
    <t>(iii) Operational comprises persons holding roles within Telstra designated as Bands 3 or 4, or equivalent.</t>
    <phoneticPr fontId="1" type="noConversion"/>
  </si>
  <si>
    <t>(iii) Middle management comprises persons holding roles within Telstra designated as Band 1 or 2, or equivalent (excluding ELG).</t>
  </si>
  <si>
    <t xml:space="preserve">(ii) Executive management comprises persons holding roles within Telstra designated as Bands A, B and C. We have also included a select few from Band 1 and 2 regarded as the Executive Leadership Group (ELG). </t>
  </si>
  <si>
    <t>(i) Number and percentage relates to non-executive Directors.</t>
  </si>
  <si>
    <t xml:space="preserve">Notes:     </t>
  </si>
  <si>
    <t xml:space="preserve">** Includes full time, part time and casual staff in controlled entities within the Telstra Group, excluding contractors and agency staff. </t>
  </si>
  <si>
    <t>   and agency staff. It does not include staff in any other controlled entities within the Telstra Group.</t>
    <phoneticPr fontId="1" type="noConversion"/>
  </si>
  <si>
    <t>* Includes full time, part time and casual staff in Telstra Corporation Limited and its wholly owned subsidiaries, excluding contractors</t>
  </si>
  <si>
    <t>Telstra Total</t>
  </si>
  <si>
    <t>Operational*(iv)</t>
  </si>
  <si>
    <t>Middle management*(iii)</t>
  </si>
  <si>
    <t>Band 1&amp;2</t>
  </si>
  <si>
    <t>CEO-3 (Band C)</t>
  </si>
  <si>
    <t>CEO-2 (Band B)</t>
  </si>
  <si>
    <t>CEO-1 (Band A)</t>
  </si>
  <si>
    <t>CEO</t>
  </si>
  <si>
    <t>Executive management (including ELG) *(ii)</t>
  </si>
  <si>
    <t>Board(i)</t>
  </si>
  <si>
    <t>%</t>
    <phoneticPr fontId="1" type="noConversion"/>
  </si>
  <si>
    <t>Count</t>
    <phoneticPr fontId="1" type="noConversion"/>
  </si>
  <si>
    <r>
      <t xml:space="preserve">Female representation in the workforce by employment level </t>
    </r>
    <r>
      <rPr>
        <b/>
        <sz val="11"/>
        <color indexed="40"/>
        <rFont val="Arial"/>
        <family val="2"/>
      </rPr>
      <t>(INCL. ELG)</t>
    </r>
  </si>
  <si>
    <t xml:space="preserve">3 - LTIFR is the reported number of accepted workers’ compensation claims for work-related injury or disease that incur one or more days lost time for each million hours worked. Includes full time, part time and casual Telstra Corporation Ltd employees only, not including subsidiaries or contractors. This indicator was measured for the 2017 calendar year. </t>
  </si>
  <si>
    <t>2- TRIFR is the reported number per million hours worked of all work-related injuries or diseases that require medical treatment beyond simple first aid</t>
  </si>
  <si>
    <t xml:space="preserve">1 - Includes full time, part time and casual Telstra Corporation Ltd employees only, not including subsidiaries or contractors.  </t>
  </si>
  <si>
    <t>Average days lost</t>
  </si>
  <si>
    <t xml:space="preserve">Days lost per LTI </t>
  </si>
  <si>
    <t>total days lost</t>
  </si>
  <si>
    <t>Lost days</t>
  </si>
  <si>
    <t xml:space="preserve">Rate of claims resulting in greater than one week lost time </t>
  </si>
  <si>
    <r>
      <t>Serious injury rate</t>
    </r>
    <r>
      <rPr>
        <vertAlign val="superscript"/>
        <sz val="8"/>
        <color indexed="8"/>
        <rFont val="Arial"/>
        <family val="2"/>
      </rPr>
      <t>5</t>
    </r>
  </si>
  <si>
    <t>Number of occurrences of lost time</t>
  </si>
  <si>
    <r>
      <t>LTI</t>
    </r>
    <r>
      <rPr>
        <vertAlign val="superscript"/>
        <sz val="8"/>
        <color indexed="8"/>
        <rFont val="Arial"/>
        <family val="2"/>
      </rPr>
      <t>4</t>
    </r>
  </si>
  <si>
    <r>
      <t>LTIFR</t>
    </r>
    <r>
      <rPr>
        <vertAlign val="superscript"/>
        <sz val="8"/>
        <color indexed="8"/>
        <rFont val="Arial"/>
        <family val="2"/>
      </rPr>
      <t>3</t>
    </r>
  </si>
  <si>
    <t>FY12</t>
  </si>
  <si>
    <t>Key performance indicator</t>
  </si>
  <si>
    <t>GRI Standards 403-2</t>
  </si>
  <si>
    <r>
      <t>Telstra Lost Time Injury performance indicators</t>
    </r>
    <r>
      <rPr>
        <b/>
        <vertAlign val="superscript"/>
        <sz val="14"/>
        <color indexed="40"/>
        <rFont val="Arial"/>
        <family val="2"/>
      </rPr>
      <t xml:space="preserve"> </t>
    </r>
  </si>
  <si>
    <t>Rate of occurrence of all injuries requiring intervention beyond simple first aid</t>
  </si>
  <si>
    <r>
      <t xml:space="preserve">TRIFR </t>
    </r>
    <r>
      <rPr>
        <vertAlign val="superscript"/>
        <sz val="8"/>
        <color indexed="8"/>
        <rFont val="Arial"/>
        <family val="2"/>
      </rPr>
      <t>1</t>
    </r>
  </si>
  <si>
    <r>
      <t xml:space="preserve">Telstra Total Recordable Injury Frequency Rate  </t>
    </r>
    <r>
      <rPr>
        <b/>
        <vertAlign val="superscript"/>
        <sz val="14"/>
        <color indexed="40"/>
        <rFont val="Arial"/>
        <family val="2"/>
      </rPr>
      <t xml:space="preserve"> </t>
    </r>
  </si>
  <si>
    <r>
      <t>1 -</t>
    </r>
    <r>
      <rPr>
        <i/>
        <sz val="8"/>
        <color indexed="8"/>
        <rFont val="Arial"/>
        <family val="2"/>
      </rPr>
      <t xml:space="preserve"> </t>
    </r>
    <r>
      <rPr>
        <sz val="8"/>
        <color indexed="8"/>
        <rFont val="Arial"/>
        <family val="2"/>
      </rPr>
      <t>Includes Telstra Corporation Ltd employees and contractors</t>
    </r>
  </si>
  <si>
    <t>Number</t>
  </si>
  <si>
    <t>n/a</t>
  </si>
  <si>
    <r>
      <t>Fatalities</t>
    </r>
    <r>
      <rPr>
        <vertAlign val="superscript"/>
        <sz val="8"/>
        <color indexed="8"/>
        <rFont val="Arial"/>
        <family val="2"/>
      </rPr>
      <t>1</t>
    </r>
  </si>
  <si>
    <t>Open workers’ compensation claims</t>
  </si>
  <si>
    <t>New workers’ compensation claims</t>
  </si>
  <si>
    <t>Telstra workplace health and safety indicators</t>
  </si>
  <si>
    <t>Health, safety and wellbeing</t>
    <phoneticPr fontId="1" type="noConversion"/>
  </si>
  <si>
    <t>1 - Category 18-24 prior to FY13
2 -  Includes full-time, part-time and casual staff in Telstra Corporation Limited and its wholly-owned subsidiaries, excluding contractors and agency staff. It does not include staff in any other controlled entities within the Telstra Group.</t>
  </si>
  <si>
    <t>Female</t>
  </si>
  <si>
    <t>55+</t>
  </si>
  <si>
    <t>45-54</t>
  </si>
  <si>
    <t>35-44</t>
  </si>
  <si>
    <t>25-34</t>
  </si>
  <si>
    <r>
      <t>16-24</t>
    </r>
    <r>
      <rPr>
        <vertAlign val="superscript"/>
        <sz val="8"/>
        <color indexed="8"/>
        <rFont val="Arial"/>
        <family val="2"/>
      </rPr>
      <t>1</t>
    </r>
  </si>
  <si>
    <t>FY17</t>
    <phoneticPr fontId="1" type="noConversion"/>
  </si>
  <si>
    <t>Social contribution in the form of missed earnings to assist the community, non-profit organisations or customers in time of need</t>
    <phoneticPr fontId="0" type="noConversion"/>
  </si>
  <si>
    <t>Revenue foregone</t>
  </si>
  <si>
    <t>Millions of dollars</t>
  </si>
  <si>
    <t>Social and community investment by form of contribution</t>
  </si>
  <si>
    <t>There were no major natural disasters in Australia in FY18, significantly reducing the number of customer requests received for disaster relief packages.</t>
  </si>
  <si>
    <t>Management costs associated with each program are included in the amount invested. Total differs due to rounding.</t>
  </si>
  <si>
    <t>Covers customer and community measures, including disaster relief credits and free payphones in disaster affected areas</t>
  </si>
  <si>
    <t>Disaster relief</t>
  </si>
  <si>
    <t>Local community and high profile national sponsorships. Focus on art, health, sport, children and youth, general community assistance, economic development and diversity</t>
  </si>
  <si>
    <t>Sponsorship</t>
  </si>
  <si>
    <t>Value of employee volunteering, matched payroll giving (regular and disaster relief), fundraising and Telstra Kids Fund</t>
  </si>
  <si>
    <t>Employee volunteering and giving</t>
  </si>
  <si>
    <t>Digital innovation</t>
  </si>
  <si>
    <t>Digital literacy and cyber safety</t>
  </si>
  <si>
    <t>Access</t>
  </si>
  <si>
    <t>Customer and community digital inclusion programs</t>
  </si>
  <si>
    <t>Everyone Connected</t>
    <phoneticPr fontId="0" type="noConversion"/>
  </si>
  <si>
    <t>Percentage of total</t>
  </si>
  <si>
    <t>Amount invested</t>
  </si>
  <si>
    <t>Description</t>
  </si>
  <si>
    <t>Program</t>
  </si>
  <si>
    <t>GRI Standards: 201-1</t>
  </si>
  <si>
    <t>Social and community investment by focus</t>
  </si>
  <si>
    <t>Bigger Picture 2018 Sustainability Report</t>
  </si>
  <si>
    <t>5 - For calendar year from 1 January to 31 December. Serious injury rate is defined as the number of lost time injuries (as defined at 3) that require an absence from work of one working week or more per million hours worked.</t>
  </si>
  <si>
    <t xml:space="preserve">4 - An LTI is the reported number of occurrences resulting in one or more days of lost time arising from injury or disease that have resulted in an accepted workers’ compensation claim from a full time, part time or casual employee of Telstra Corporation Limited.. </t>
  </si>
  <si>
    <r>
      <t>Other</t>
    </r>
    <r>
      <rPr>
        <vertAlign val="superscript"/>
        <sz val="8"/>
        <color indexed="8"/>
        <rFont val="Arial"/>
        <family val="2"/>
      </rPr>
      <t>3</t>
    </r>
  </si>
  <si>
    <r>
      <t xml:space="preserve">   Waste to landfill</t>
    </r>
    <r>
      <rPr>
        <b/>
        <vertAlign val="superscript"/>
        <sz val="8"/>
        <color indexed="8"/>
        <rFont val="Arial"/>
        <family val="2"/>
      </rPr>
      <t>2</t>
    </r>
  </si>
  <si>
    <t xml:space="preserve">     General waste</t>
  </si>
  <si>
    <r>
      <t xml:space="preserve">     Hazardous waste</t>
    </r>
    <r>
      <rPr>
        <vertAlign val="superscript"/>
        <sz val="8"/>
        <color indexed="8"/>
        <rFont val="Arial"/>
        <family val="2"/>
      </rPr>
      <t>4</t>
    </r>
  </si>
  <si>
    <t xml:space="preserve">     E-waste to landfill</t>
  </si>
  <si>
    <t>Recycling rate (%)</t>
  </si>
  <si>
    <r>
      <t>Total e-waste</t>
    </r>
    <r>
      <rPr>
        <vertAlign val="superscript"/>
        <sz val="8"/>
        <color indexed="8"/>
        <rFont val="Arial"/>
        <family val="2"/>
      </rPr>
      <t>5</t>
    </r>
  </si>
  <si>
    <t xml:space="preserve">    Mobile phones recycled</t>
  </si>
  <si>
    <t xml:space="preserve">    Other e-waste recycled</t>
  </si>
  <si>
    <t xml:space="preserve">1 – Total waste does not include waste disposed of at sites managed by third parties.  </t>
  </si>
  <si>
    <t>2 – Waste streams contributing less that one per cent are not reported</t>
  </si>
  <si>
    <t>GRI Standards: 305-1 - 305-5</t>
  </si>
  <si>
    <t>FY18</t>
  </si>
  <si>
    <t>FY17</t>
  </si>
  <si>
    <t>FY16</t>
  </si>
  <si>
    <t>FY15</t>
  </si>
  <si>
    <t>FY14</t>
  </si>
  <si>
    <t>FY13</t>
  </si>
  <si>
    <t>3 - Other refers to other waste categories which collectively contribute less than 5 per cent of overall weight</t>
  </si>
  <si>
    <r>
      <t>·  Printing paper</t>
    </r>
    <r>
      <rPr>
        <vertAlign val="superscript"/>
        <sz val="8"/>
        <color indexed="8"/>
        <rFont val="Arial"/>
        <family val="2"/>
      </rPr>
      <t>1</t>
    </r>
  </si>
  <si>
    <r>
      <t>Greenhouse gas emissions</t>
    </r>
    <r>
      <rPr>
        <b/>
        <vertAlign val="superscript"/>
        <sz val="14"/>
        <color theme="8" tint="-0.249977111117893"/>
        <rFont val="Arial"/>
        <family val="2"/>
      </rPr>
      <t>1</t>
    </r>
  </si>
  <si>
    <r>
      <t>Tonnes of carbon dioxide equivalent (tCO</t>
    </r>
    <r>
      <rPr>
        <i/>
        <vertAlign val="subscript"/>
        <sz val="10"/>
        <color theme="4" tint="-0.249977111117893"/>
        <rFont val="Arial"/>
        <family val="2"/>
      </rPr>
      <t>2</t>
    </r>
    <r>
      <rPr>
        <i/>
        <sz val="10"/>
        <color theme="4" tint="-0.249977111117893"/>
        <rFont val="Arial"/>
        <family val="2"/>
      </rPr>
      <t>e)</t>
    </r>
  </si>
  <si>
    <t>Kilometres (Km)</t>
  </si>
  <si>
    <t xml:space="preserve">Bigger Picture 2018 Sustainability Report </t>
    <phoneticPr fontId="1" type="noConversion"/>
  </si>
  <si>
    <t>1 - The number of people impacted decreased between FY15 and FY16 due to DVD loans from libraries not included in the revised FY16 definition. In FY15 DVD loans accounted for more than 80,000 people reached. For more detail on the definition, refer to the 2016 Bigger Picture Sustainability Report Glossary at www/telstra.com/sustainability/report/data</t>
  </si>
  <si>
    <t xml:space="preserve">Number of people impacted </t>
  </si>
  <si>
    <r>
      <t>FY16</t>
    </r>
    <r>
      <rPr>
        <b/>
        <vertAlign val="superscript"/>
        <sz val="10"/>
        <color indexed="9"/>
        <rFont val="Arial"/>
        <family val="2"/>
      </rPr>
      <t>1</t>
    </r>
  </si>
  <si>
    <r>
      <t>FY17</t>
    </r>
    <r>
      <rPr>
        <b/>
        <vertAlign val="superscript"/>
        <sz val="10"/>
        <color indexed="9"/>
        <rFont val="Arial"/>
        <family val="2"/>
      </rPr>
      <t>1</t>
    </r>
  </si>
  <si>
    <t>FY18</t>
    <phoneticPr fontId="1" type="noConversion"/>
  </si>
  <si>
    <t>Number of people</t>
  </si>
  <si>
    <t>GRI Standards: 203-1</t>
  </si>
  <si>
    <t>Digital literacy programs – number of people impacted</t>
  </si>
  <si>
    <t>TOTAL</t>
  </si>
  <si>
    <t>Contributions by employees to a partner organisation or project as a result of the active support of Telstra (e.g. payroll giving)</t>
  </si>
  <si>
    <t>Leverage</t>
  </si>
  <si>
    <t>Costs borne by Telstra to deliver the suite of initiatives within our social and community investment program</t>
  </si>
  <si>
    <t>Management costs</t>
  </si>
  <si>
    <t>Contributions of employee time, during work hours, to assist non-profit organisations</t>
  </si>
  <si>
    <t>Time</t>
  </si>
  <si>
    <t>Contributions of products or services, valued at retail cost to Telstra, to assist non-profit organisations</t>
  </si>
  <si>
    <t>In-kind</t>
  </si>
  <si>
    <t>Cash</t>
  </si>
  <si>
    <t>Megalitres (ML) and Kilolitres (kL)</t>
  </si>
  <si>
    <r>
      <t>Water consumption</t>
    </r>
    <r>
      <rPr>
        <vertAlign val="superscript"/>
        <sz val="8"/>
        <color indexed="8"/>
        <rFont val="Arial"/>
        <family val="2"/>
      </rPr>
      <t>1</t>
    </r>
    <r>
      <rPr>
        <sz val="8"/>
        <color indexed="8"/>
        <rFont val="Arial"/>
        <family val="2"/>
      </rPr>
      <t xml:space="preserve"> 
</t>
    </r>
    <r>
      <rPr>
        <i/>
        <sz val="8"/>
        <color indexed="8"/>
        <rFont val="Arial"/>
        <family val="2"/>
      </rPr>
      <t>(ML)</t>
    </r>
  </si>
  <si>
    <r>
      <t>Wastewater</t>
    </r>
    <r>
      <rPr>
        <vertAlign val="superscript"/>
        <sz val="8"/>
        <color indexed="8"/>
        <rFont val="Arial"/>
        <family val="2"/>
      </rPr>
      <t>2</t>
    </r>
    <r>
      <rPr>
        <sz val="8"/>
        <color indexed="8"/>
        <rFont val="Arial"/>
        <family val="2"/>
      </rPr>
      <t xml:space="preserve"> </t>
    </r>
    <r>
      <rPr>
        <vertAlign val="superscript"/>
        <sz val="8"/>
        <color indexed="8"/>
        <rFont val="Arial"/>
        <family val="2"/>
      </rPr>
      <t>3</t>
    </r>
    <r>
      <rPr>
        <sz val="8"/>
        <color indexed="8"/>
        <rFont val="Arial"/>
        <family val="2"/>
      </rPr>
      <t xml:space="preserve">
</t>
    </r>
    <r>
      <rPr>
        <i/>
        <sz val="8"/>
        <color indexed="8"/>
        <rFont val="Arial"/>
        <family val="2"/>
      </rPr>
      <t>(kL)</t>
    </r>
  </si>
  <si>
    <t>1 – This metric does not include water consumption from sites where water is paid for by third parties.</t>
  </si>
  <si>
    <t>2 – Wastewater includes pit pump outs and asbestos pit remediation.</t>
  </si>
  <si>
    <t>3 - Waste water has been estimated</t>
  </si>
  <si>
    <t xml:space="preserve">Bigger Picture 2018 Sustainability Report </t>
  </si>
  <si>
    <t>Category</t>
  </si>
  <si>
    <t>Contributor</t>
  </si>
  <si>
    <t xml:space="preserve"> Emissions (S1, S2 &amp; S3) </t>
  </si>
  <si>
    <t>Network Sites (inc mobile, Exchanges, Depots)</t>
  </si>
  <si>
    <t>Electricity</t>
  </si>
  <si>
    <t>Fuel</t>
  </si>
  <si>
    <t>Offices, Retail &amp; Residential</t>
  </si>
  <si>
    <t>Data Centres</t>
  </si>
  <si>
    <t>Vehicles</t>
  </si>
  <si>
    <t xml:space="preserve">Flights </t>
  </si>
  <si>
    <t>Waste</t>
  </si>
  <si>
    <t>3 – Network category includes all network-related sites including unmetered sites and data centre services hosted at Telstra exchanges. This consists of all Scope 1, 2 &amp; 3 emissions allocated to the Telstra network, based on premises, vehicle or activity end use.</t>
  </si>
  <si>
    <t xml:space="preserve">4 –The increase in relative percentage between FY15 and FY16 is due to a change in calculation methodology which more accurately reflects the share of emissions from our network.    </t>
  </si>
  <si>
    <t>Total greenhouse gas emissions by source</t>
  </si>
  <si>
    <t>GRI Standards: 305-1 - 305-4</t>
  </si>
  <si>
    <t>Scope 1</t>
  </si>
  <si>
    <t xml:space="preserve">Stationary energy </t>
  </si>
  <si>
    <t>·  Natural gas</t>
  </si>
  <si>
    <t>·  Diesel</t>
  </si>
  <si>
    <t>·  Petrol</t>
  </si>
  <si>
    <t>·  LPG</t>
  </si>
  <si>
    <t>·  Ethanol</t>
  </si>
  <si>
    <t>&lt;1</t>
  </si>
  <si>
    <t xml:space="preserve">Transport fuels </t>
  </si>
  <si>
    <t>Scope 2</t>
  </si>
  <si>
    <t>·  Electricity</t>
  </si>
  <si>
    <t>Scope 3</t>
  </si>
  <si>
    <t>· Waste</t>
  </si>
  <si>
    <r>
      <t>· Air travel</t>
    </r>
    <r>
      <rPr>
        <vertAlign val="superscript"/>
        <sz val="8"/>
        <color indexed="8"/>
        <rFont val="Arial"/>
        <family val="2"/>
      </rPr>
      <t xml:space="preserve"> </t>
    </r>
  </si>
  <si>
    <t>· Electricity transmission losses</t>
  </si>
  <si>
    <t>· Fuel extraction and refining</t>
  </si>
  <si>
    <t>Total greenhouse gas emissions by category</t>
  </si>
  <si>
    <t xml:space="preserve">4 – This figure reflects energy saved from lighting upgrade and air-conditioning projects within our offices. </t>
  </si>
  <si>
    <t>Distance travelled by flight by type</t>
  </si>
  <si>
    <t>Total flights</t>
  </si>
  <si>
    <t>Domestic flights</t>
  </si>
  <si>
    <t>International flights</t>
  </si>
  <si>
    <t>Waste and recycling</t>
  </si>
  <si>
    <t>GRI Standards: 306-2 &amp; 306-4</t>
  </si>
  <si>
    <t>Tonnes (t)</t>
  </si>
  <si>
    <r>
      <t>Total waste</t>
    </r>
    <r>
      <rPr>
        <vertAlign val="superscript"/>
        <sz val="8"/>
        <color indexed="8"/>
        <rFont val="Arial"/>
        <family val="2"/>
      </rPr>
      <t>1</t>
    </r>
  </si>
  <si>
    <r>
      <t xml:space="preserve">  Total  Waste recycled</t>
    </r>
    <r>
      <rPr>
        <b/>
        <vertAlign val="superscript"/>
        <sz val="8"/>
        <color indexed="8"/>
        <rFont val="Arial"/>
        <family val="2"/>
      </rPr>
      <t>2</t>
    </r>
  </si>
  <si>
    <t xml:space="preserve">     Co-mingled</t>
  </si>
  <si>
    <t xml:space="preserve">     Construction and demolition waste</t>
  </si>
  <si>
    <t xml:space="preserve">     E-waste recycled</t>
  </si>
  <si>
    <t xml:space="preserve">     Cardboard and paper</t>
  </si>
  <si>
    <t>Energy consumption by source</t>
  </si>
  <si>
    <t>GRI Standards: 302-1 &amp; 302-4</t>
  </si>
  <si>
    <t>Gigajoules (GJ)</t>
  </si>
  <si>
    <r>
      <t>Total energy use</t>
    </r>
    <r>
      <rPr>
        <vertAlign val="superscript"/>
        <sz val="8"/>
        <color indexed="8"/>
        <rFont val="Arial"/>
        <family val="2"/>
      </rPr>
      <t>1</t>
    </r>
    <r>
      <rPr>
        <sz val="8"/>
        <color indexed="8"/>
        <rFont val="Arial"/>
        <family val="2"/>
      </rPr>
      <t xml:space="preserve"> </t>
    </r>
  </si>
  <si>
    <r>
      <t>·  Solar energy 
   (generated by Telstra)</t>
    </r>
    <r>
      <rPr>
        <vertAlign val="superscript"/>
        <sz val="8"/>
        <color indexed="8"/>
        <rFont val="Arial"/>
        <family val="2"/>
      </rPr>
      <t>2</t>
    </r>
  </si>
  <si>
    <t xml:space="preserve">Transport energy </t>
  </si>
  <si>
    <r>
      <t>Annualised network energy savings resulting from project initiatives</t>
    </r>
    <r>
      <rPr>
        <vertAlign val="superscript"/>
        <sz val="8"/>
        <color indexed="8"/>
        <rFont val="Arial"/>
        <family val="2"/>
      </rPr>
      <t>3</t>
    </r>
  </si>
  <si>
    <r>
      <t>Annualised commercial energy savings resulting from project initiatives</t>
    </r>
    <r>
      <rPr>
        <vertAlign val="superscript"/>
        <sz val="8"/>
        <color indexed="8"/>
        <rFont val="Arial"/>
        <family val="2"/>
      </rPr>
      <t>4</t>
    </r>
  </si>
  <si>
    <t>Notes:</t>
  </si>
  <si>
    <t xml:space="preserve">1 – Sum of ‘stationary energy’ and ‘transport energy’ may differ to ‘total energy use’ due to rounding. </t>
  </si>
  <si>
    <t xml:space="preserve">2 – Telstra has over 10,200 sites which are wholly or partly powered with solar panels providing power to telecommunications equipment in rural and remote locations where the power grid does not reach. </t>
  </si>
  <si>
    <t xml:space="preserve">3 – This figure reflects energy saved from efficiency and decommissioning projects at our network sites. </t>
  </si>
  <si>
    <t>% change FY17-18 Base Year</t>
  </si>
  <si>
    <r>
      <t>Total emissions (Scope 1, 2 &amp; 3)</t>
    </r>
    <r>
      <rPr>
        <vertAlign val="superscript"/>
        <sz val="8"/>
        <color indexed="8"/>
        <rFont val="Arial"/>
        <family val="2"/>
      </rPr>
      <t xml:space="preserve">2 </t>
    </r>
    <r>
      <rPr>
        <sz val="8"/>
        <color indexed="8"/>
        <rFont val="Arial"/>
        <family val="2"/>
      </rPr>
      <t>tCO</t>
    </r>
    <r>
      <rPr>
        <vertAlign val="subscript"/>
        <sz val="8"/>
        <color indexed="8"/>
        <rFont val="Arial"/>
        <family val="2"/>
      </rPr>
      <t>2</t>
    </r>
    <r>
      <rPr>
        <sz val="8"/>
        <color indexed="8"/>
        <rFont val="Arial"/>
        <family val="2"/>
      </rPr>
      <t>e</t>
    </r>
  </si>
  <si>
    <r>
      <t>Scope 1 emissions</t>
    </r>
    <r>
      <rPr>
        <sz val="8"/>
        <color indexed="8"/>
        <rFont val="Arial"/>
        <family val="2"/>
      </rPr>
      <t xml:space="preserve">   (tCO</t>
    </r>
    <r>
      <rPr>
        <vertAlign val="subscript"/>
        <sz val="8"/>
        <color indexed="8"/>
        <rFont val="Arial"/>
        <family val="2"/>
      </rPr>
      <t>2</t>
    </r>
    <r>
      <rPr>
        <sz val="8"/>
        <color indexed="8"/>
        <rFont val="Arial"/>
        <family val="2"/>
      </rPr>
      <t>e)</t>
    </r>
  </si>
  <si>
    <r>
      <t>Scope 2 emissions</t>
    </r>
    <r>
      <rPr>
        <sz val="8"/>
        <color indexed="8"/>
        <rFont val="Arial"/>
        <family val="2"/>
      </rPr>
      <t xml:space="preserve"> (tCO</t>
    </r>
    <r>
      <rPr>
        <vertAlign val="subscript"/>
        <sz val="8"/>
        <color indexed="8"/>
        <rFont val="Arial"/>
        <family val="2"/>
      </rPr>
      <t>2</t>
    </r>
    <r>
      <rPr>
        <sz val="8"/>
        <color indexed="8"/>
        <rFont val="Arial"/>
        <family val="2"/>
      </rPr>
      <t>e)</t>
    </r>
  </si>
  <si>
    <r>
      <t>Scope 3 emissions</t>
    </r>
    <r>
      <rPr>
        <vertAlign val="superscript"/>
        <sz val="8"/>
        <color indexed="8"/>
        <rFont val="Arial"/>
        <family val="2"/>
      </rPr>
      <t xml:space="preserve"> </t>
    </r>
    <r>
      <rPr>
        <sz val="8"/>
        <color indexed="8"/>
        <rFont val="Arial"/>
        <family val="2"/>
      </rPr>
      <t>(tCO</t>
    </r>
    <r>
      <rPr>
        <vertAlign val="subscript"/>
        <sz val="8"/>
        <color indexed="8"/>
        <rFont val="Arial"/>
        <family val="2"/>
      </rPr>
      <t>2</t>
    </r>
    <r>
      <rPr>
        <sz val="8"/>
        <color indexed="8"/>
        <rFont val="Arial"/>
        <family val="2"/>
      </rPr>
      <t>e)</t>
    </r>
  </si>
  <si>
    <t>Petabytes (PB)</t>
  </si>
  <si>
    <r>
      <t>Emissions intensity tCO</t>
    </r>
    <r>
      <rPr>
        <vertAlign val="subscript"/>
        <sz val="8"/>
        <color indexed="8"/>
        <rFont val="Arial"/>
        <family val="2"/>
      </rPr>
      <t>2</t>
    </r>
    <r>
      <rPr>
        <sz val="8"/>
        <color indexed="8"/>
        <rFont val="Arial"/>
        <family val="2"/>
      </rPr>
      <t xml:space="preserve">e/PB </t>
    </r>
  </si>
  <si>
    <r>
      <t>Network related emissions (% of total)</t>
    </r>
    <r>
      <rPr>
        <vertAlign val="superscript"/>
        <sz val="8"/>
        <color indexed="8"/>
        <rFont val="Arial"/>
        <family val="2"/>
      </rPr>
      <t>3,4</t>
    </r>
  </si>
  <si>
    <r>
      <t>Annualised emissions savings resulting from project initiatives tCO</t>
    </r>
    <r>
      <rPr>
        <vertAlign val="subscript"/>
        <sz val="8"/>
        <color indexed="8"/>
        <rFont val="Arial"/>
        <family val="2"/>
      </rPr>
      <t>2</t>
    </r>
    <r>
      <rPr>
        <sz val="8"/>
        <color indexed="8"/>
        <rFont val="Arial"/>
        <family val="2"/>
      </rPr>
      <t>e/yr</t>
    </r>
    <phoneticPr fontId="1" type="noConversion"/>
  </si>
  <si>
    <r>
      <t>Notes:</t>
    </r>
    <r>
      <rPr>
        <b/>
        <sz val="8"/>
        <color indexed="30"/>
        <rFont val="Arial"/>
        <family val="2"/>
      </rPr>
      <t xml:space="preserve"> </t>
    </r>
  </si>
  <si>
    <t xml:space="preserve">2 – Sum of ‘Scope 1, 2 and 3’ may differ to ‘total emissions’ due to rounding. </t>
  </si>
  <si>
    <t>4 – Hazardous wastes which are not able to be re-processed are disposed at appropriate licenced landfill facilities</t>
  </si>
  <si>
    <t>5 – E-waste is a subset of total waste.</t>
  </si>
  <si>
    <t>Office, billing and printing paper</t>
  </si>
  <si>
    <t>Total</t>
  </si>
  <si>
    <t>·  Office paper</t>
  </si>
  <si>
    <t>·  Billing paper</t>
  </si>
  <si>
    <t>1 - Estimated as data was not supplied by the deadline</t>
  </si>
  <si>
    <t xml:space="preserve">Water </t>
  </si>
  <si>
    <t>GRI Standards: 303-1 &amp; 306-1</t>
  </si>
  <si>
    <t xml:space="preserve">Gender pay equity </t>
  </si>
  <si>
    <t>Executive management
(Bands A, B and C)</t>
  </si>
  <si>
    <t xml:space="preserve">Operational
 (Bands 3 and 4) </t>
  </si>
  <si>
    <t xml:space="preserve">1 – Reported emissions are based on actual data wherever possible. Where metered or invoiced data was not available at 30 June 2018, estimates have been calculated based on prior actual consumption, taking into account seasonal variations, qualified assumptions and/or known business activity variations. </t>
  </si>
  <si>
    <t>Responsible business</t>
  </si>
  <si>
    <t xml:space="preserve">Digital futures </t>
  </si>
  <si>
    <t>Environmental solutions</t>
  </si>
  <si>
    <t>General workforce</t>
  </si>
  <si>
    <t>Absenteeism rates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</si>
</sst>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_-* #,##0.0_-;\-* #,##0.0_-;_-* &quot;-&quot;??_-;_-@_-"/>
    <numFmt numFmtId="166" formatCode="_-* #,##0_-;\-* #,##0_-;_-* &quot;-&quot;??_-;_-@_-"/>
    <numFmt numFmtId="167" formatCode="0.0"/>
    <numFmt numFmtId="168" formatCode="0.0000"/>
    <numFmt numFmtId="169" formatCode="0.00000"/>
    <numFmt numFmtId="170" formatCode="_-* #,##0.000_-;\-* #,##0.000_-;_-* &quot;-&quot;??_-;_-@_-"/>
    <numFmt numFmtId="171" formatCode="#,##0.0"/>
  </numFmts>
  <fonts count="70">
    <font>
      <sz val="11"/>
      <color indexed="8"/>
      <name val="Calibri"/>
      <family val="2"/>
    </font>
    <font>
      <sz val="8"/>
      <name val="Verdana"/>
      <family val="2"/>
    </font>
    <font>
      <sz val="10"/>
      <color indexed="8"/>
      <name val="Arial"/>
      <family val="2"/>
    </font>
    <font>
      <sz val="9"/>
      <color indexed="8"/>
      <name val="Arial"/>
      <family val="2"/>
    </font>
    <font>
      <sz val="8"/>
      <color indexed="8"/>
      <name val="Arial"/>
      <family val="2"/>
    </font>
    <font>
      <b/>
      <sz val="8"/>
      <color indexed="30"/>
      <name val="Arial"/>
      <family val="2"/>
    </font>
    <font>
      <b/>
      <sz val="8"/>
      <color indexed="8"/>
      <name val="Arial"/>
      <family val="2"/>
    </font>
    <font>
      <sz val="8"/>
      <color indexed="8"/>
      <name val="Calibri"/>
      <family val="2"/>
    </font>
    <font>
      <sz val="8"/>
      <color indexed="9"/>
      <name val="Arial"/>
      <family val="2"/>
    </font>
    <font>
      <sz val="11"/>
      <color indexed="8"/>
      <name val="Calibri"/>
      <family val="2"/>
    </font>
    <font>
      <i/>
      <sz val="8"/>
      <color indexed="8"/>
      <name val="Arial"/>
      <family val="2"/>
    </font>
    <font>
      <b/>
      <sz val="10"/>
      <color indexed="9"/>
      <name val="Arial"/>
      <family val="2"/>
    </font>
    <font>
      <b/>
      <sz val="10"/>
      <color indexed="30"/>
      <name val="Arial"/>
      <family val="2"/>
    </font>
    <font>
      <sz val="8"/>
      <name val="Arial"/>
      <family val="2"/>
    </font>
    <font>
      <vertAlign val="superscript"/>
      <sz val="8"/>
      <color indexed="8"/>
      <name val="Arial"/>
      <family val="2"/>
    </font>
    <font>
      <i/>
      <sz val="9"/>
      <color indexed="8"/>
      <name val="Arial"/>
      <family val="2"/>
    </font>
    <font>
      <i/>
      <sz val="10"/>
      <color indexed="11"/>
      <name val="Arial"/>
      <family val="2"/>
    </font>
    <font>
      <b/>
      <sz val="14"/>
      <color indexed="57"/>
      <name val="Arial"/>
      <family val="2"/>
    </font>
    <font>
      <i/>
      <sz val="10"/>
      <color indexed="8"/>
      <name val="Arial"/>
      <family val="2"/>
    </font>
    <font>
      <sz val="10"/>
      <color indexed="8"/>
      <name val="Calibri"/>
      <family val="2"/>
    </font>
    <font>
      <sz val="10"/>
      <color indexed="11"/>
      <name val="Arial"/>
      <family val="2"/>
    </font>
    <font>
      <sz val="8"/>
      <color indexed="8"/>
      <name val="Ariel"/>
    </font>
    <font>
      <sz val="8"/>
      <color indexed="10"/>
      <name val="Arial"/>
      <family val="2"/>
    </font>
    <font>
      <b/>
      <sz val="8"/>
      <color indexed="57"/>
      <name val="Arial"/>
      <family val="2"/>
    </font>
    <font>
      <b/>
      <sz val="8"/>
      <color indexed="9"/>
      <name val="Arial"/>
      <family val="2"/>
    </font>
    <font>
      <sz val="9"/>
      <color indexed="8"/>
      <name val="Calibri"/>
      <family val="2"/>
    </font>
    <font>
      <vertAlign val="subscript"/>
      <sz val="8"/>
      <color indexed="8"/>
      <name val="Arial"/>
      <family val="2"/>
    </font>
    <font>
      <b/>
      <sz val="11"/>
      <color indexed="8"/>
      <name val="Calibri"/>
      <family val="2"/>
    </font>
    <font>
      <b/>
      <vertAlign val="superscript"/>
      <sz val="8"/>
      <color indexed="8"/>
      <name val="Arial"/>
      <family val="2"/>
    </font>
    <font>
      <b/>
      <sz val="14"/>
      <color indexed="8"/>
      <name val="Calibri"/>
      <family val="2"/>
    </font>
    <font>
      <sz val="11"/>
      <color theme="9"/>
      <name val="Calibri"/>
      <family val="2"/>
    </font>
    <font>
      <i/>
      <sz val="10"/>
      <color indexed="24"/>
      <name val="Arial"/>
      <family val="2"/>
    </font>
    <font>
      <b/>
      <sz val="9"/>
      <color indexed="9"/>
      <name val="Arial"/>
      <family val="2"/>
    </font>
    <font>
      <b/>
      <sz val="14"/>
      <color theme="8" tint="-0.249977111117893"/>
      <name val="Arial"/>
      <family val="2"/>
    </font>
    <font>
      <b/>
      <vertAlign val="superscript"/>
      <sz val="14"/>
      <color theme="8" tint="-0.249977111117893"/>
      <name val="Arial"/>
      <family val="2"/>
    </font>
    <font>
      <sz val="9"/>
      <color theme="8" tint="-0.249977111117893"/>
      <name val="Arial"/>
      <family val="2"/>
    </font>
    <font>
      <b/>
      <sz val="11"/>
      <color theme="8" tint="-0.249977111117893"/>
      <name val="Calibri"/>
      <family val="2"/>
    </font>
    <font>
      <sz val="11"/>
      <color theme="8" tint="-0.249977111117893"/>
      <name val="Calibri"/>
      <family val="2"/>
    </font>
    <font>
      <i/>
      <sz val="10"/>
      <color theme="4" tint="-0.249977111117893"/>
      <name val="Arial"/>
      <family val="2"/>
    </font>
    <font>
      <i/>
      <vertAlign val="subscript"/>
      <sz val="10"/>
      <color theme="4" tint="-0.249977111117893"/>
      <name val="Arial"/>
      <family val="2"/>
    </font>
    <font>
      <sz val="11"/>
      <color theme="4" tint="-0.249977111117893"/>
      <name val="Calibri"/>
      <family val="2"/>
    </font>
    <font>
      <sz val="9"/>
      <color indexed="20"/>
      <name val="Arial"/>
      <family val="2"/>
    </font>
    <font>
      <sz val="11"/>
      <color indexed="8"/>
      <name val="Arial"/>
      <family val="2"/>
    </font>
    <font>
      <b/>
      <vertAlign val="superscript"/>
      <sz val="10"/>
      <color indexed="9"/>
      <name val="Arial"/>
      <family val="2"/>
    </font>
    <font>
      <i/>
      <sz val="9"/>
      <color indexed="28"/>
      <name val="Arial"/>
      <family val="2"/>
    </font>
    <font>
      <b/>
      <sz val="11"/>
      <color indexed="29"/>
      <name val="Calibri"/>
      <family val="2"/>
    </font>
    <font>
      <b/>
      <sz val="14"/>
      <color indexed="29"/>
      <name val="Arial"/>
      <family val="2"/>
    </font>
    <font>
      <sz val="11"/>
      <color indexed="19"/>
      <name val="Arial"/>
      <family val="2"/>
    </font>
    <font>
      <b/>
      <sz val="11"/>
      <color indexed="56"/>
      <name val="Arial"/>
      <family val="2"/>
    </font>
    <font>
      <b/>
      <sz val="10"/>
      <color indexed="8"/>
      <name val="Arial"/>
      <family val="2"/>
    </font>
    <font>
      <b/>
      <sz val="20"/>
      <color indexed="29"/>
      <name val="Arial"/>
      <family val="2"/>
    </font>
    <font>
      <sz val="11"/>
      <color indexed="40"/>
      <name val="Calibri"/>
      <family val="2"/>
    </font>
    <font>
      <sz val="11"/>
      <name val="Calibri"/>
      <family val="2"/>
    </font>
    <font>
      <i/>
      <sz val="11"/>
      <color indexed="40"/>
      <name val="Arial"/>
      <family val="2"/>
    </font>
    <font>
      <b/>
      <sz val="14"/>
      <color indexed="40"/>
      <name val="Arial"/>
      <family val="2"/>
    </font>
    <font>
      <b/>
      <sz val="11"/>
      <color indexed="40"/>
      <name val="Calibri"/>
      <family val="2"/>
    </font>
    <font>
      <b/>
      <vertAlign val="superscript"/>
      <sz val="14"/>
      <color indexed="40"/>
      <name val="Arial"/>
      <family val="2"/>
    </font>
    <font>
      <b/>
      <sz val="16"/>
      <color indexed="56"/>
      <name val="Arial"/>
      <family val="2"/>
    </font>
    <font>
      <b/>
      <sz val="14"/>
      <color indexed="48"/>
      <name val="Arial"/>
      <family val="2"/>
    </font>
    <font>
      <i/>
      <sz val="9"/>
      <color indexed="40"/>
      <name val="Arial"/>
      <family val="2"/>
    </font>
    <font>
      <sz val="10"/>
      <name val="Arial"/>
      <family val="2"/>
    </font>
    <font>
      <b/>
      <sz val="11"/>
      <color indexed="40"/>
      <name val="Arial"/>
      <family val="2"/>
    </font>
    <font>
      <sz val="11"/>
      <color indexed="36"/>
      <name val="Calibri"/>
      <family val="2"/>
    </font>
    <font>
      <b/>
      <sz val="14"/>
      <color indexed="36"/>
      <name val="Arial"/>
      <family val="2"/>
    </font>
    <font>
      <sz val="11"/>
      <color indexed="9"/>
      <name val="Calibri"/>
      <family val="2"/>
    </font>
    <font>
      <i/>
      <sz val="11"/>
      <color indexed="21"/>
      <name val="Arial"/>
      <family val="2"/>
    </font>
    <font>
      <b/>
      <sz val="14"/>
      <color indexed="56"/>
      <name val="Arial"/>
      <family val="2"/>
    </font>
    <font>
      <u/>
      <sz val="11"/>
      <color indexed="12"/>
      <name val="Calibri"/>
      <family val="2"/>
    </font>
    <font>
      <sz val="11"/>
      <name val="Arial"/>
      <family val="2"/>
    </font>
    <font>
      <sz val="9"/>
      <color indexed="29"/>
      <name val="Arial"/>
      <family val="2"/>
    </font>
  </fonts>
  <fills count="16">
    <fill>
      <patternFill patternType="none"/>
    </fill>
    <fill>
      <patternFill patternType="gray125"/>
    </fill>
    <fill>
      <patternFill patternType="solid">
        <fgColor indexed="65"/>
        <bgColor indexed="64"/>
      </patternFill>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indexed="55"/>
        <bgColor indexed="64"/>
      </patternFill>
    </fill>
    <fill>
      <patternFill patternType="solid">
        <fgColor indexed="56"/>
        <bgColor indexed="64"/>
      </patternFill>
    </fill>
    <fill>
      <patternFill patternType="solid">
        <fgColor indexed="22"/>
        <bgColor indexed="8"/>
      </patternFill>
    </fill>
    <fill>
      <patternFill patternType="solid">
        <fgColor indexed="9"/>
        <bgColor indexed="8"/>
      </patternFill>
    </fill>
    <fill>
      <patternFill patternType="solid">
        <fgColor indexed="18"/>
        <bgColor indexed="8"/>
      </patternFill>
    </fill>
    <fill>
      <patternFill patternType="solid">
        <fgColor indexed="55"/>
        <bgColor indexed="8"/>
      </patternFill>
    </fill>
    <fill>
      <patternFill patternType="solid">
        <fgColor indexed="23"/>
        <bgColor indexed="8"/>
      </patternFill>
    </fill>
    <fill>
      <patternFill patternType="solid">
        <fgColor indexed="9"/>
        <bgColor indexed="27"/>
      </patternFill>
    </fill>
    <fill>
      <patternFill patternType="solid">
        <fgColor indexed="28"/>
        <bgColor indexed="64"/>
      </patternFill>
    </fill>
    <fill>
      <patternFill patternType="solid">
        <fgColor theme="0" tint="-0.249977111117893"/>
        <bgColor indexed="8"/>
      </patternFill>
    </fill>
  </fills>
  <borders count="28">
    <border>
      <left/>
      <right/>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style="thin">
        <color indexed="22"/>
      </right>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style="thin">
        <color indexed="22"/>
      </bottom>
      <diagonal/>
    </border>
    <border>
      <left/>
      <right/>
      <top/>
      <bottom style="thin">
        <color indexed="22"/>
      </bottom>
      <diagonal/>
    </border>
    <border>
      <left/>
      <right style="thin">
        <color indexed="22"/>
      </right>
      <top/>
      <bottom style="thin">
        <color indexed="22"/>
      </bottom>
      <diagonal/>
    </border>
    <border>
      <left style="thin">
        <color indexed="18"/>
      </left>
      <right style="thin">
        <color indexed="18"/>
      </right>
      <top/>
      <bottom/>
      <diagonal/>
    </border>
    <border>
      <left style="thin">
        <color indexed="18"/>
      </left>
      <right style="thin">
        <color indexed="18"/>
      </right>
      <top/>
      <bottom style="thin">
        <color indexed="18"/>
      </bottom>
      <diagonal/>
    </border>
    <border>
      <left style="thin">
        <color indexed="64"/>
      </left>
      <right/>
      <top/>
      <bottom/>
      <diagonal/>
    </border>
    <border>
      <left/>
      <right style="thin">
        <color indexed="64"/>
      </right>
      <top/>
      <bottom/>
      <diagonal/>
    </border>
    <border>
      <left style="thin">
        <color indexed="56"/>
      </left>
      <right style="thin">
        <color indexed="56"/>
      </right>
      <top/>
      <bottom style="thin">
        <color indexed="56"/>
      </bottom>
      <diagonal/>
    </border>
    <border>
      <left style="thin">
        <color indexed="56"/>
      </left>
      <right style="thin">
        <color indexed="56"/>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18"/>
      </left>
      <right/>
      <top/>
      <bottom style="thin">
        <color indexed="18"/>
      </bottom>
      <diagonal/>
    </border>
    <border>
      <left/>
      <right style="thin">
        <color indexed="18"/>
      </right>
      <top/>
      <bottom style="thin">
        <color indexed="18"/>
      </bottom>
      <diagonal/>
    </border>
    <border>
      <left style="thin">
        <color indexed="18"/>
      </left>
      <right/>
      <top/>
      <bottom/>
      <diagonal/>
    </border>
    <border>
      <left/>
      <right style="thin">
        <color indexed="18"/>
      </right>
      <top/>
      <bottom/>
      <diagonal/>
    </border>
    <border>
      <left/>
      <right style="medium">
        <color indexed="22"/>
      </right>
      <top/>
      <bottom/>
      <diagonal/>
    </border>
    <border>
      <left style="thin">
        <color indexed="28"/>
      </left>
      <right style="thin">
        <color indexed="28"/>
      </right>
      <top/>
      <bottom style="thin">
        <color indexed="28"/>
      </bottom>
      <diagonal/>
    </border>
    <border>
      <left style="thin">
        <color indexed="28"/>
      </left>
      <right style="thin">
        <color indexed="28"/>
      </right>
      <top/>
      <bottom/>
      <diagonal/>
    </border>
    <border>
      <left style="thin">
        <color indexed="22"/>
      </left>
      <right style="medium">
        <color indexed="18"/>
      </right>
      <top/>
      <bottom/>
      <diagonal/>
    </border>
  </borders>
  <cellStyleXfs count="6">
    <xf numFmtId="0" fontId="0" fillId="0" borderId="0"/>
    <xf numFmtId="43" fontId="9" fillId="0" borderId="0" applyFont="0" applyFill="0" applyBorder="0" applyAlignment="0" applyProtection="0"/>
    <xf numFmtId="9" fontId="9" fillId="0" borderId="0" applyFont="0" applyFill="0" applyBorder="0" applyAlignment="0" applyProtection="0"/>
    <xf numFmtId="0" fontId="60" fillId="0" borderId="0"/>
    <xf numFmtId="9" fontId="60" fillId="0" borderId="0" applyFont="0" applyFill="0" applyBorder="0" applyAlignment="0" applyProtection="0"/>
    <xf numFmtId="0" fontId="67" fillId="0" borderId="0" applyNumberFormat="0" applyFill="0" applyBorder="0" applyAlignment="0" applyProtection="0">
      <alignment vertical="top"/>
      <protection locked="0"/>
    </xf>
  </cellStyleXfs>
  <cellXfs count="521">
    <xf numFmtId="0" fontId="0" fillId="0" borderId="0" xfId="0"/>
    <xf numFmtId="0" fontId="0" fillId="2" borderId="0" xfId="0" applyFill="1"/>
    <xf numFmtId="0" fontId="0" fillId="2" borderId="1" xfId="0" applyFill="1" applyBorder="1"/>
    <xf numFmtId="0" fontId="0" fillId="5" borderId="0" xfId="0" applyFill="1"/>
    <xf numFmtId="0" fontId="2" fillId="0" borderId="0" xfId="0" applyFont="1"/>
    <xf numFmtId="166" fontId="0" fillId="0" borderId="0" xfId="0" applyNumberFormat="1"/>
    <xf numFmtId="3" fontId="4" fillId="3" borderId="2" xfId="0" applyNumberFormat="1" applyFont="1" applyFill="1" applyBorder="1" applyAlignment="1">
      <alignment horizontal="right" vertical="center" wrapText="1"/>
    </xf>
    <xf numFmtId="4" fontId="4" fillId="3" borderId="2" xfId="0" applyNumberFormat="1" applyFont="1" applyFill="1" applyBorder="1" applyAlignment="1">
      <alignment horizontal="right" vertical="center" wrapText="1"/>
    </xf>
    <xf numFmtId="9" fontId="0" fillId="0" borderId="0" xfId="2" applyFont="1"/>
    <xf numFmtId="0" fontId="27" fillId="2" borderId="0" xfId="0" applyFont="1" applyFill="1"/>
    <xf numFmtId="0" fontId="27" fillId="0" borderId="0" xfId="0" applyFont="1"/>
    <xf numFmtId="164" fontId="4" fillId="3" borderId="4" xfId="2" applyNumberFormat="1" applyFont="1" applyFill="1" applyBorder="1" applyAlignment="1">
      <alignment horizontal="right" vertical="center" wrapText="1"/>
    </xf>
    <xf numFmtId="164" fontId="0" fillId="0" borderId="0" xfId="2" applyNumberFormat="1" applyFont="1"/>
    <xf numFmtId="164" fontId="0" fillId="0" borderId="0" xfId="0" applyNumberFormat="1"/>
    <xf numFmtId="9" fontId="0" fillId="2" borderId="0" xfId="2" applyFont="1" applyFill="1"/>
    <xf numFmtId="164" fontId="0" fillId="2" borderId="0" xfId="2" applyNumberFormat="1" applyFont="1" applyFill="1"/>
    <xf numFmtId="168" fontId="0" fillId="2" borderId="0" xfId="0" applyNumberFormat="1" applyFill="1"/>
    <xf numFmtId="169" fontId="0" fillId="2" borderId="0" xfId="0" applyNumberFormat="1" applyFill="1"/>
    <xf numFmtId="43" fontId="0" fillId="0" borderId="0" xfId="0" applyNumberFormat="1"/>
    <xf numFmtId="170" fontId="0" fillId="0" borderId="0" xfId="0" applyNumberFormat="1"/>
    <xf numFmtId="170" fontId="0" fillId="2" borderId="0" xfId="0" applyNumberFormat="1" applyFill="1"/>
    <xf numFmtId="0" fontId="31" fillId="2" borderId="0" xfId="0" applyFont="1" applyFill="1" applyBorder="1" applyAlignment="1">
      <alignment vertical="center" wrapText="1"/>
    </xf>
    <xf numFmtId="0" fontId="7" fillId="0" borderId="3" xfId="0" applyFont="1" applyFill="1" applyBorder="1"/>
    <xf numFmtId="10" fontId="2" fillId="0" borderId="3" xfId="0" applyNumberFormat="1" applyFont="1" applyFill="1" applyBorder="1" applyAlignment="1">
      <alignment horizontal="right" vertical="center" wrapText="1"/>
    </xf>
    <xf numFmtId="0" fontId="0" fillId="0" borderId="3" xfId="0" applyFill="1" applyBorder="1"/>
    <xf numFmtId="0" fontId="32" fillId="6" borderId="3" xfId="0" applyFont="1" applyFill="1" applyBorder="1" applyAlignment="1">
      <alignment horizontal="right" vertical="center" wrapText="1"/>
    </xf>
    <xf numFmtId="0" fontId="11" fillId="6" borderId="0" xfId="0" applyFont="1" applyFill="1" applyBorder="1" applyAlignment="1">
      <alignment horizontal="right" vertical="center" wrapText="1"/>
    </xf>
    <xf numFmtId="0" fontId="29" fillId="2" borderId="5" xfId="0" applyFont="1" applyFill="1" applyBorder="1"/>
    <xf numFmtId="0" fontId="0" fillId="2" borderId="6" xfId="0" applyFill="1" applyBorder="1"/>
    <xf numFmtId="0" fontId="29" fillId="2" borderId="2" xfId="0" applyFont="1" applyFill="1" applyBorder="1"/>
    <xf numFmtId="0" fontId="0" fillId="2" borderId="0" xfId="0" applyFill="1" applyBorder="1"/>
    <xf numFmtId="0" fontId="0" fillId="0" borderId="0" xfId="0" applyBorder="1"/>
    <xf numFmtId="0" fontId="0" fillId="2" borderId="3" xfId="0" applyFill="1" applyBorder="1"/>
    <xf numFmtId="0" fontId="0" fillId="2" borderId="2" xfId="0" applyFill="1" applyBorder="1"/>
    <xf numFmtId="0" fontId="12" fillId="2" borderId="0" xfId="0" applyFont="1" applyFill="1" applyBorder="1" applyAlignment="1">
      <alignment vertical="center"/>
    </xf>
    <xf numFmtId="0" fontId="17" fillId="2" borderId="0" xfId="0" applyFont="1" applyFill="1" applyBorder="1" applyAlignment="1">
      <alignment vertical="center"/>
    </xf>
    <xf numFmtId="0" fontId="18" fillId="2" borderId="0" xfId="0" applyFont="1" applyFill="1" applyBorder="1" applyAlignment="1">
      <alignment vertical="center"/>
    </xf>
    <xf numFmtId="0" fontId="16" fillId="2" borderId="2" xfId="0" applyFont="1" applyFill="1" applyBorder="1" applyAlignment="1">
      <alignment vertical="center"/>
    </xf>
    <xf numFmtId="0" fontId="4" fillId="2" borderId="2" xfId="0" applyFont="1" applyFill="1" applyBorder="1" applyAlignment="1">
      <alignment vertical="center" wrapText="1"/>
    </xf>
    <xf numFmtId="3" fontId="4" fillId="2" borderId="0" xfId="0" applyNumberFormat="1" applyFont="1" applyFill="1" applyBorder="1" applyAlignment="1">
      <alignment horizontal="right" vertical="center" wrapText="1"/>
    </xf>
    <xf numFmtId="164" fontId="4" fillId="2" borderId="3" xfId="2" applyNumberFormat="1" applyFont="1" applyFill="1" applyBorder="1" applyAlignment="1">
      <alignment horizontal="right" vertical="center" wrapText="1"/>
    </xf>
    <xf numFmtId="9" fontId="4" fillId="3" borderId="4" xfId="2" applyFont="1" applyFill="1" applyBorder="1" applyAlignment="1">
      <alignment horizontal="right" vertical="center" wrapText="1"/>
    </xf>
    <xf numFmtId="9" fontId="4" fillId="2" borderId="3" xfId="2" applyFont="1" applyFill="1" applyBorder="1" applyAlignment="1">
      <alignment horizontal="right" vertical="center" wrapText="1"/>
    </xf>
    <xf numFmtId="3" fontId="4" fillId="3" borderId="0" xfId="0" applyNumberFormat="1" applyFont="1" applyFill="1" applyBorder="1" applyAlignment="1">
      <alignment horizontal="right" vertical="center" wrapText="1"/>
    </xf>
    <xf numFmtId="9" fontId="4" fillId="3" borderId="3" xfId="2" applyFont="1" applyFill="1" applyBorder="1" applyAlignment="1">
      <alignment horizontal="right" vertical="center" wrapText="1"/>
    </xf>
    <xf numFmtId="0" fontId="4" fillId="2" borderId="2" xfId="0" applyFont="1" applyFill="1" applyBorder="1" applyAlignment="1">
      <alignment vertical="center"/>
    </xf>
    <xf numFmtId="0" fontId="4" fillId="2" borderId="0" xfId="0" applyFont="1" applyFill="1" applyBorder="1" applyAlignment="1">
      <alignment vertical="center"/>
    </xf>
    <xf numFmtId="0" fontId="7" fillId="2" borderId="0" xfId="0" applyFont="1" applyFill="1" applyBorder="1"/>
    <xf numFmtId="0" fontId="7" fillId="2" borderId="3" xfId="0" applyFont="1" applyFill="1" applyBorder="1"/>
    <xf numFmtId="0" fontId="4" fillId="0" borderId="2" xfId="0" applyFont="1" applyFill="1" applyBorder="1" applyAlignment="1">
      <alignment vertical="center"/>
    </xf>
    <xf numFmtId="0" fontId="4" fillId="0" borderId="0" xfId="0" applyFont="1" applyFill="1" applyBorder="1" applyAlignment="1">
      <alignment vertical="center"/>
    </xf>
    <xf numFmtId="0" fontId="7" fillId="0" borderId="0" xfId="0" applyFont="1" applyFill="1" applyBorder="1"/>
    <xf numFmtId="0" fontId="0" fillId="0" borderId="2" xfId="0" applyFill="1" applyBorder="1"/>
    <xf numFmtId="0" fontId="0" fillId="0" borderId="0" xfId="0" applyFill="1" applyBorder="1"/>
    <xf numFmtId="0" fontId="17" fillId="0" borderId="0" xfId="0" applyFont="1" applyFill="1" applyBorder="1" applyAlignment="1">
      <alignment vertical="center"/>
    </xf>
    <xf numFmtId="0" fontId="12" fillId="0" borderId="0" xfId="0" applyFont="1" applyFill="1" applyBorder="1" applyAlignment="1">
      <alignment vertical="center"/>
    </xf>
    <xf numFmtId="0" fontId="25" fillId="2" borderId="2" xfId="0" applyFont="1" applyFill="1" applyBorder="1" applyAlignment="1">
      <alignment vertical="center" wrapText="1"/>
    </xf>
    <xf numFmtId="0" fontId="32" fillId="6" borderId="0" xfId="0" applyFont="1" applyFill="1" applyBorder="1" applyAlignment="1">
      <alignment horizontal="right" vertical="center" wrapText="1"/>
    </xf>
    <xf numFmtId="0" fontId="6" fillId="4" borderId="2" xfId="0" applyFont="1" applyFill="1" applyBorder="1" applyAlignment="1">
      <alignment vertical="center" wrapText="1"/>
    </xf>
    <xf numFmtId="0" fontId="23" fillId="4" borderId="0" xfId="0" applyFont="1" applyFill="1" applyBorder="1" applyAlignment="1">
      <alignment horizontal="right" vertical="center" wrapText="1"/>
    </xf>
    <xf numFmtId="9" fontId="23" fillId="4" borderId="3" xfId="2" applyFont="1" applyFill="1" applyBorder="1" applyAlignment="1">
      <alignment horizontal="right" vertical="center" wrapText="1"/>
    </xf>
    <xf numFmtId="0" fontId="10" fillId="4" borderId="2" xfId="0" applyFont="1" applyFill="1" applyBorder="1" applyAlignment="1">
      <alignment vertical="center" wrapText="1"/>
    </xf>
    <xf numFmtId="166" fontId="13" fillId="4" borderId="0" xfId="1" applyNumberFormat="1" applyFont="1" applyFill="1" applyBorder="1" applyAlignment="1">
      <alignment horizontal="right" vertical="center" wrapText="1"/>
    </xf>
    <xf numFmtId="9" fontId="13" fillId="4" borderId="3" xfId="2" applyFont="1" applyFill="1" applyBorder="1" applyAlignment="1">
      <alignment horizontal="right" vertical="center" wrapText="1"/>
    </xf>
    <xf numFmtId="0" fontId="4" fillId="3" borderId="2" xfId="0" applyFont="1" applyFill="1" applyBorder="1" applyAlignment="1">
      <alignment horizontal="left" vertical="center" wrapText="1" indent="2"/>
    </xf>
    <xf numFmtId="166" fontId="4" fillId="3" borderId="0" xfId="1" applyNumberFormat="1" applyFont="1" applyFill="1" applyBorder="1" applyAlignment="1">
      <alignment horizontal="right" vertical="center" wrapText="1"/>
    </xf>
    <xf numFmtId="0" fontId="4" fillId="3" borderId="0" xfId="0" applyFont="1" applyFill="1" applyBorder="1" applyAlignment="1">
      <alignment horizontal="right" vertical="center" wrapText="1"/>
    </xf>
    <xf numFmtId="165" fontId="4" fillId="3" borderId="0" xfId="1" applyNumberFormat="1" applyFont="1" applyFill="1" applyBorder="1" applyAlignment="1">
      <alignment horizontal="right" vertical="center" wrapText="1"/>
    </xf>
    <xf numFmtId="0" fontId="22" fillId="4" borderId="0" xfId="0" applyFont="1" applyFill="1" applyBorder="1" applyAlignment="1">
      <alignment horizontal="right" vertical="center" wrapText="1"/>
    </xf>
    <xf numFmtId="9" fontId="22" fillId="4" borderId="3" xfId="2" applyFont="1" applyFill="1" applyBorder="1" applyAlignment="1">
      <alignment horizontal="right" vertical="center" wrapText="1"/>
    </xf>
    <xf numFmtId="3" fontId="13" fillId="4" borderId="0" xfId="0" applyNumberFormat="1" applyFont="1" applyFill="1" applyBorder="1" applyAlignment="1">
      <alignment horizontal="right" vertical="center" wrapText="1"/>
    </xf>
    <xf numFmtId="0" fontId="22" fillId="4" borderId="3" xfId="0" applyFont="1" applyFill="1" applyBorder="1" applyAlignment="1">
      <alignment horizontal="right" vertical="center" wrapText="1"/>
    </xf>
    <xf numFmtId="0" fontId="15" fillId="2" borderId="2" xfId="0" applyFont="1" applyFill="1" applyBorder="1" applyAlignment="1">
      <alignment vertical="center"/>
    </xf>
    <xf numFmtId="0" fontId="15" fillId="2" borderId="0" xfId="0" applyFont="1" applyFill="1" applyBorder="1" applyAlignment="1">
      <alignment vertical="center"/>
    </xf>
    <xf numFmtId="0" fontId="30" fillId="2" borderId="3" xfId="0" applyFont="1" applyFill="1" applyBorder="1" applyAlignment="1">
      <alignment wrapText="1"/>
    </xf>
    <xf numFmtId="0" fontId="4" fillId="0" borderId="2" xfId="0" applyFont="1" applyBorder="1" applyAlignment="1">
      <alignment vertical="center" wrapText="1"/>
    </xf>
    <xf numFmtId="0" fontId="4" fillId="0" borderId="0" xfId="0" applyFont="1" applyBorder="1" applyAlignment="1">
      <alignment vertical="center"/>
    </xf>
    <xf numFmtId="0" fontId="4" fillId="0" borderId="2" xfId="0" applyFont="1" applyBorder="1" applyAlignment="1">
      <alignment vertical="center"/>
    </xf>
    <xf numFmtId="0" fontId="16" fillId="2" borderId="0" xfId="0" applyFont="1" applyFill="1" applyBorder="1" applyAlignment="1">
      <alignment vertical="center"/>
    </xf>
    <xf numFmtId="0" fontId="16" fillId="2" borderId="2" xfId="0" applyFont="1" applyFill="1" applyBorder="1" applyAlignment="1">
      <alignment vertical="center" wrapText="1"/>
    </xf>
    <xf numFmtId="1" fontId="4" fillId="3" borderId="0" xfId="0" applyNumberFormat="1" applyFont="1" applyFill="1" applyBorder="1" applyAlignment="1">
      <alignment horizontal="right" vertical="center" wrapText="1"/>
    </xf>
    <xf numFmtId="0" fontId="4" fillId="2" borderId="0" xfId="0" applyFont="1" applyFill="1" applyBorder="1" applyAlignment="1">
      <alignment horizontal="right" vertical="center" wrapText="1"/>
    </xf>
    <xf numFmtId="0" fontId="3" fillId="2" borderId="2" xfId="0" applyFont="1" applyFill="1" applyBorder="1" applyAlignment="1">
      <alignment vertical="center"/>
    </xf>
    <xf numFmtId="0" fontId="3" fillId="2" borderId="0" xfId="0" applyFont="1" applyFill="1" applyBorder="1" applyAlignment="1">
      <alignment vertical="center"/>
    </xf>
    <xf numFmtId="164" fontId="21" fillId="2" borderId="3" xfId="2" applyNumberFormat="1" applyFont="1" applyFill="1" applyBorder="1"/>
    <xf numFmtId="0" fontId="16" fillId="0" borderId="0" xfId="0" applyFont="1" applyBorder="1" applyAlignment="1">
      <alignment vertical="center"/>
    </xf>
    <xf numFmtId="0" fontId="18" fillId="0" borderId="0" xfId="0" applyFont="1" applyBorder="1" applyAlignment="1">
      <alignment vertical="center"/>
    </xf>
    <xf numFmtId="0" fontId="20" fillId="2" borderId="2" xfId="0" applyFont="1" applyFill="1" applyBorder="1" applyAlignment="1">
      <alignment vertical="center" wrapText="1"/>
    </xf>
    <xf numFmtId="0" fontId="19" fillId="2" borderId="2" xfId="0" applyFont="1" applyFill="1" applyBorder="1" applyAlignment="1">
      <alignment vertical="center" wrapText="1"/>
    </xf>
    <xf numFmtId="0" fontId="19" fillId="2" borderId="0" xfId="0" applyFont="1" applyFill="1" applyBorder="1" applyAlignment="1">
      <alignment vertical="center" wrapText="1"/>
    </xf>
    <xf numFmtId="0" fontId="0" fillId="2" borderId="2" xfId="0" applyFill="1" applyBorder="1" applyAlignment="1">
      <alignment vertical="center" wrapText="1"/>
    </xf>
    <xf numFmtId="0" fontId="6" fillId="3" borderId="2" xfId="0" applyFont="1" applyFill="1" applyBorder="1" applyAlignment="1">
      <alignment vertical="center" wrapText="1"/>
    </xf>
    <xf numFmtId="3" fontId="6" fillId="3" borderId="0" xfId="0" applyNumberFormat="1" applyFont="1" applyFill="1" applyBorder="1" applyAlignment="1">
      <alignment horizontal="right" vertical="center" wrapText="1"/>
    </xf>
    <xf numFmtId="9" fontId="6" fillId="3" borderId="3" xfId="2" applyFont="1" applyFill="1" applyBorder="1" applyAlignment="1">
      <alignment horizontal="right" vertical="center" wrapText="1"/>
    </xf>
    <xf numFmtId="0" fontId="4" fillId="3" borderId="2" xfId="0" applyFont="1" applyFill="1" applyBorder="1" applyAlignment="1">
      <alignment vertical="center" wrapText="1"/>
    </xf>
    <xf numFmtId="167" fontId="4" fillId="3" borderId="0" xfId="0" applyNumberFormat="1" applyFont="1" applyFill="1" applyBorder="1" applyAlignment="1">
      <alignment horizontal="right" vertical="center" wrapText="1"/>
    </xf>
    <xf numFmtId="165" fontId="4" fillId="3" borderId="0" xfId="0" applyNumberFormat="1" applyFont="1" applyFill="1" applyBorder="1" applyAlignment="1">
      <alignment horizontal="right" vertical="center" wrapText="1"/>
    </xf>
    <xf numFmtId="0" fontId="2" fillId="2" borderId="2" xfId="0" applyFont="1" applyFill="1" applyBorder="1" applyAlignment="1">
      <alignment vertical="center" wrapText="1"/>
    </xf>
    <xf numFmtId="0" fontId="2" fillId="2" borderId="0" xfId="0" applyFont="1" applyFill="1" applyBorder="1" applyAlignment="1">
      <alignment vertical="center" wrapText="1"/>
    </xf>
    <xf numFmtId="166" fontId="2" fillId="2" borderId="0" xfId="0" applyNumberFormat="1" applyFont="1" applyFill="1" applyBorder="1" applyAlignment="1">
      <alignment vertical="center" wrapText="1"/>
    </xf>
    <xf numFmtId="0" fontId="2" fillId="2" borderId="3" xfId="0" applyFont="1" applyFill="1" applyBorder="1" applyAlignment="1">
      <alignment vertical="center" wrapText="1"/>
    </xf>
    <xf numFmtId="9" fontId="4" fillId="0" borderId="0" xfId="2" applyFont="1" applyFill="1" applyBorder="1" applyAlignment="1">
      <alignment vertical="center"/>
    </xf>
    <xf numFmtId="0" fontId="0" fillId="0" borderId="2" xfId="0" applyBorder="1"/>
    <xf numFmtId="3" fontId="2" fillId="2" borderId="0" xfId="0" applyNumberFormat="1" applyFont="1" applyFill="1" applyBorder="1" applyAlignment="1">
      <alignment horizontal="right" vertical="center" wrapText="1"/>
    </xf>
    <xf numFmtId="10" fontId="2" fillId="2" borderId="3" xfId="0" applyNumberFormat="1" applyFont="1" applyFill="1" applyBorder="1" applyAlignment="1">
      <alignment horizontal="right" vertical="center" wrapText="1"/>
    </xf>
    <xf numFmtId="0" fontId="2" fillId="0" borderId="0" xfId="0" applyFont="1" applyFill="1" applyBorder="1" applyAlignment="1">
      <alignment vertical="center" wrapText="1"/>
    </xf>
    <xf numFmtId="3" fontId="2" fillId="0" borderId="0" xfId="0" applyNumberFormat="1" applyFont="1" applyFill="1" applyBorder="1" applyAlignment="1">
      <alignment horizontal="right" vertical="center" wrapText="1"/>
    </xf>
    <xf numFmtId="0" fontId="3" fillId="0" borderId="0" xfId="0" applyFont="1" applyFill="1" applyBorder="1" applyAlignment="1">
      <alignment vertical="center"/>
    </xf>
    <xf numFmtId="0" fontId="0" fillId="2" borderId="7" xfId="0" applyFill="1" applyBorder="1"/>
    <xf numFmtId="0" fontId="0" fillId="2" borderId="8" xfId="0" applyFill="1" applyBorder="1"/>
    <xf numFmtId="0" fontId="4" fillId="3" borderId="2" xfId="0" applyFont="1" applyFill="1" applyBorder="1" applyAlignment="1">
      <alignment vertical="center"/>
    </xf>
    <xf numFmtId="0" fontId="4" fillId="3" borderId="0" xfId="0" applyFont="1" applyFill="1" applyBorder="1" applyAlignment="1">
      <alignment vertical="center"/>
    </xf>
    <xf numFmtId="0" fontId="24" fillId="6" borderId="2" xfId="0" applyFont="1" applyFill="1" applyBorder="1" applyAlignment="1">
      <alignment vertical="center"/>
    </xf>
    <xf numFmtId="0" fontId="24" fillId="6" borderId="0" xfId="0" applyFont="1" applyFill="1" applyBorder="1" applyAlignment="1">
      <alignment vertical="center"/>
    </xf>
    <xf numFmtId="0" fontId="0" fillId="0" borderId="2" xfId="0" applyFill="1" applyBorder="1" applyAlignment="1">
      <alignment vertical="center" wrapText="1"/>
    </xf>
    <xf numFmtId="0" fontId="11" fillId="0" borderId="0" xfId="0" applyFont="1" applyFill="1" applyBorder="1" applyAlignment="1">
      <alignment horizontal="right" vertical="center" wrapText="1"/>
    </xf>
    <xf numFmtId="0" fontId="32" fillId="0" borderId="3" xfId="0" applyFont="1" applyFill="1" applyBorder="1" applyAlignment="1">
      <alignment horizontal="right" vertical="center" wrapText="1"/>
    </xf>
    <xf numFmtId="0" fontId="11" fillId="7" borderId="0" xfId="0" applyFont="1" applyFill="1" applyBorder="1" applyAlignment="1">
      <alignment horizontal="right" vertical="center" wrapText="1"/>
    </xf>
    <xf numFmtId="4" fontId="4" fillId="3" borderId="0" xfId="0" applyNumberFormat="1" applyFont="1" applyFill="1" applyBorder="1" applyAlignment="1">
      <alignment horizontal="right" vertical="center" wrapText="1"/>
    </xf>
    <xf numFmtId="3" fontId="4" fillId="2" borderId="10" xfId="0" applyNumberFormat="1" applyFont="1" applyFill="1" applyBorder="1" applyAlignment="1">
      <alignment horizontal="right" vertical="center" wrapText="1"/>
    </xf>
    <xf numFmtId="0" fontId="24" fillId="4" borderId="10" xfId="0" applyFont="1" applyFill="1" applyBorder="1" applyAlignment="1">
      <alignment horizontal="right" vertical="center" wrapText="1"/>
    </xf>
    <xf numFmtId="166" fontId="13" fillId="4" borderId="10" xfId="1" applyNumberFormat="1" applyFont="1" applyFill="1" applyBorder="1" applyAlignment="1">
      <alignment horizontal="right" vertical="center" wrapText="1"/>
    </xf>
    <xf numFmtId="0" fontId="8" fillId="4" borderId="10" xfId="0" applyFont="1" applyFill="1" applyBorder="1" applyAlignment="1">
      <alignment horizontal="right" vertical="center" wrapText="1"/>
    </xf>
    <xf numFmtId="0" fontId="22" fillId="4" borderId="10" xfId="0" applyFont="1" applyFill="1" applyBorder="1" applyAlignment="1">
      <alignment horizontal="right" vertical="center" wrapText="1"/>
    </xf>
    <xf numFmtId="166" fontId="22" fillId="4" borderId="10" xfId="0" applyNumberFormat="1" applyFont="1" applyFill="1" applyBorder="1" applyAlignment="1">
      <alignment horizontal="right" vertical="center" wrapText="1"/>
    </xf>
    <xf numFmtId="166" fontId="4" fillId="2" borderId="10" xfId="1" applyNumberFormat="1" applyFont="1" applyFill="1" applyBorder="1" applyAlignment="1">
      <alignment horizontal="right" vertical="center" wrapText="1"/>
    </xf>
    <xf numFmtId="0" fontId="11" fillId="0" borderId="10" xfId="0" applyFont="1" applyFill="1" applyBorder="1" applyAlignment="1">
      <alignment horizontal="right" vertical="center" wrapText="1"/>
    </xf>
    <xf numFmtId="166" fontId="4" fillId="3" borderId="10" xfId="1" applyNumberFormat="1" applyFont="1" applyFill="1" applyBorder="1" applyAlignment="1">
      <alignment horizontal="right" vertical="center" wrapText="1"/>
    </xf>
    <xf numFmtId="43" fontId="4" fillId="3" borderId="10" xfId="1" applyFont="1" applyFill="1" applyBorder="1" applyAlignment="1">
      <alignment horizontal="right" vertical="center" wrapText="1"/>
    </xf>
    <xf numFmtId="0" fontId="4" fillId="3" borderId="10" xfId="0" applyFont="1" applyFill="1" applyBorder="1" applyAlignment="1">
      <alignment horizontal="right" vertical="center" wrapText="1"/>
    </xf>
    <xf numFmtId="166" fontId="4" fillId="3" borderId="11" xfId="1" applyNumberFormat="1" applyFont="1" applyFill="1" applyBorder="1" applyAlignment="1">
      <alignment horizontal="right" vertical="center" wrapText="1"/>
    </xf>
    <xf numFmtId="165" fontId="4" fillId="3" borderId="10" xfId="1" applyNumberFormat="1" applyFont="1" applyFill="1" applyBorder="1" applyAlignment="1">
      <alignment horizontal="right" vertical="center" wrapText="1"/>
    </xf>
    <xf numFmtId="166" fontId="4" fillId="4" borderId="10" xfId="1" applyNumberFormat="1" applyFont="1" applyFill="1" applyBorder="1" applyAlignment="1">
      <alignment horizontal="right" vertical="center" wrapText="1"/>
    </xf>
    <xf numFmtId="3" fontId="4" fillId="4" borderId="11" xfId="0" applyNumberFormat="1" applyFont="1" applyFill="1" applyBorder="1" applyAlignment="1">
      <alignment horizontal="right" vertical="center" wrapText="1"/>
    </xf>
    <xf numFmtId="3" fontId="4" fillId="3" borderId="11" xfId="0" applyNumberFormat="1" applyFont="1" applyFill="1" applyBorder="1" applyAlignment="1">
      <alignment horizontal="right" vertical="center" wrapText="1"/>
    </xf>
    <xf numFmtId="0" fontId="11" fillId="7" borderId="10" xfId="0" applyFont="1" applyFill="1" applyBorder="1" applyAlignment="1">
      <alignment horizontal="right" vertical="center" wrapText="1"/>
    </xf>
    <xf numFmtId="3" fontId="4" fillId="3" borderId="10" xfId="0" applyNumberFormat="1" applyFont="1" applyFill="1" applyBorder="1" applyAlignment="1">
      <alignment vertical="center" wrapText="1"/>
    </xf>
    <xf numFmtId="3" fontId="4" fillId="0" borderId="0" xfId="0" applyNumberFormat="1" applyFont="1" applyBorder="1"/>
    <xf numFmtId="3" fontId="4" fillId="3" borderId="0" xfId="0" applyNumberFormat="1" applyFont="1" applyFill="1" applyBorder="1"/>
    <xf numFmtId="0" fontId="4" fillId="3" borderId="0" xfId="0" applyFont="1" applyFill="1" applyBorder="1"/>
    <xf numFmtId="0" fontId="4" fillId="0" borderId="0" xfId="0" applyFont="1" applyBorder="1"/>
    <xf numFmtId="166" fontId="6" fillId="3" borderId="10" xfId="1" applyNumberFormat="1" applyFont="1" applyFill="1" applyBorder="1" applyAlignment="1">
      <alignment horizontal="right" vertical="center" wrapText="1"/>
    </xf>
    <xf numFmtId="0" fontId="33" fillId="0" borderId="2" xfId="0" applyFont="1" applyFill="1" applyBorder="1" applyAlignment="1">
      <alignment vertical="center"/>
    </xf>
    <xf numFmtId="0" fontId="33" fillId="2" borderId="2" xfId="0" applyFont="1" applyFill="1" applyBorder="1" applyAlignment="1">
      <alignment vertical="center"/>
    </xf>
    <xf numFmtId="0" fontId="38" fillId="2" borderId="2" xfId="0" applyFont="1" applyFill="1" applyBorder="1" applyAlignment="1">
      <alignment vertical="center"/>
    </xf>
    <xf numFmtId="0" fontId="38" fillId="2" borderId="2" xfId="0" applyFont="1" applyFill="1" applyBorder="1" applyAlignment="1">
      <alignment vertical="center" wrapText="1"/>
    </xf>
    <xf numFmtId="0" fontId="24" fillId="6" borderId="0" xfId="0" applyFont="1" applyFill="1" applyBorder="1"/>
    <xf numFmtId="0" fontId="0" fillId="0" borderId="3" xfId="0" applyBorder="1"/>
    <xf numFmtId="0" fontId="42" fillId="2" borderId="3" xfId="0" applyFont="1" applyFill="1" applyBorder="1"/>
    <xf numFmtId="0" fontId="42" fillId="2" borderId="0" xfId="0" applyFont="1" applyFill="1" applyBorder="1"/>
    <xf numFmtId="0" fontId="4" fillId="2" borderId="3" xfId="0" applyFont="1" applyFill="1" applyBorder="1"/>
    <xf numFmtId="0" fontId="4" fillId="2" borderId="0" xfId="0" applyFont="1" applyFill="1" applyBorder="1"/>
    <xf numFmtId="0" fontId="4" fillId="2" borderId="2" xfId="0" applyFont="1" applyFill="1" applyBorder="1"/>
    <xf numFmtId="166" fontId="4" fillId="4" borderId="3" xfId="1" applyNumberFormat="1" applyFont="1" applyFill="1" applyBorder="1" applyAlignment="1">
      <alignment horizontal="right" vertical="center" wrapText="1"/>
    </xf>
    <xf numFmtId="166" fontId="4" fillId="4" borderId="0" xfId="1" applyNumberFormat="1" applyFont="1" applyFill="1" applyBorder="1" applyAlignment="1">
      <alignment horizontal="right" vertical="center" wrapText="1"/>
    </xf>
    <xf numFmtId="166" fontId="4" fillId="0" borderId="25" xfId="1" applyNumberFormat="1" applyFont="1" applyBorder="1" applyAlignment="1">
      <alignment horizontal="right" vertical="center" wrapText="1"/>
    </xf>
    <xf numFmtId="0" fontId="6" fillId="2" borderId="2" xfId="0" applyFont="1" applyFill="1" applyBorder="1" applyAlignment="1">
      <alignment wrapText="1"/>
    </xf>
    <xf numFmtId="0" fontId="11" fillId="6" borderId="3" xfId="0" applyFont="1" applyFill="1" applyBorder="1" applyAlignment="1">
      <alignment horizontal="right" vertical="center" wrapText="1"/>
    </xf>
    <xf numFmtId="0" fontId="11" fillId="14" borderId="0" xfId="0" applyFont="1" applyFill="1" applyBorder="1" applyAlignment="1">
      <alignment horizontal="right" vertical="center" wrapText="1"/>
    </xf>
    <xf numFmtId="0" fontId="42" fillId="2" borderId="2" xfId="0" applyFont="1" applyFill="1" applyBorder="1"/>
    <xf numFmtId="0" fontId="45" fillId="2" borderId="3" xfId="0" applyFont="1" applyFill="1" applyBorder="1" applyAlignment="1">
      <alignment horizontal="right"/>
    </xf>
    <xf numFmtId="0" fontId="46" fillId="2" borderId="0" xfId="0" applyFont="1" applyFill="1" applyBorder="1" applyAlignment="1">
      <alignment vertical="center"/>
    </xf>
    <xf numFmtId="0" fontId="46" fillId="2" borderId="2" xfId="0" applyFont="1" applyFill="1" applyBorder="1" applyAlignment="1">
      <alignment vertical="center"/>
    </xf>
    <xf numFmtId="0" fontId="47" fillId="2" borderId="0" xfId="0" applyFont="1" applyFill="1" applyBorder="1" applyAlignment="1">
      <alignment horizontal="center" vertical="center"/>
    </xf>
    <xf numFmtId="0" fontId="47" fillId="2" borderId="2" xfId="0" applyFont="1" applyFill="1" applyBorder="1" applyAlignment="1">
      <alignment horizontal="center" vertical="center"/>
    </xf>
    <xf numFmtId="165" fontId="4" fillId="2" borderId="3" xfId="1" applyNumberFormat="1" applyFont="1" applyFill="1" applyBorder="1" applyAlignment="1">
      <alignment horizontal="right" vertical="center" wrapText="1"/>
    </xf>
    <xf numFmtId="165" fontId="4" fillId="2" borderId="0" xfId="1" applyNumberFormat="1" applyFont="1" applyFill="1" applyBorder="1" applyAlignment="1">
      <alignment horizontal="right" vertical="center" wrapText="1"/>
    </xf>
    <xf numFmtId="2" fontId="13" fillId="4" borderId="25" xfId="1" applyNumberFormat="1" applyFont="1" applyFill="1" applyBorder="1" applyAlignment="1">
      <alignment horizontal="right" vertical="center" wrapText="1"/>
    </xf>
    <xf numFmtId="165" fontId="4" fillId="3" borderId="3" xfId="1" applyNumberFormat="1" applyFont="1" applyFill="1" applyBorder="1" applyAlignment="1">
      <alignment horizontal="right" vertical="center" wrapText="1"/>
    </xf>
    <xf numFmtId="2" fontId="13" fillId="3" borderId="26" xfId="1" applyNumberFormat="1" applyFont="1" applyFill="1" applyBorder="1" applyAlignment="1">
      <alignment horizontal="right" vertical="center" wrapText="1"/>
    </xf>
    <xf numFmtId="2" fontId="13" fillId="4" borderId="26" xfId="1" applyNumberFormat="1" applyFont="1" applyFill="1" applyBorder="1" applyAlignment="1">
      <alignment horizontal="right" vertical="center" wrapText="1"/>
    </xf>
    <xf numFmtId="0" fontId="6" fillId="2" borderId="2" xfId="0" applyFont="1" applyFill="1" applyBorder="1" applyAlignment="1">
      <alignment vertical="center" wrapText="1"/>
    </xf>
    <xf numFmtId="2" fontId="11" fillId="14" borderId="0" xfId="0" applyNumberFormat="1" applyFont="1" applyFill="1" applyBorder="1" applyAlignment="1">
      <alignment horizontal="right" vertical="center" wrapText="1"/>
    </xf>
    <xf numFmtId="0" fontId="48" fillId="2" borderId="2" xfId="0" applyFont="1" applyFill="1" applyBorder="1" applyAlignment="1">
      <alignment vertical="center" wrapText="1"/>
    </xf>
    <xf numFmtId="0" fontId="47" fillId="2" borderId="0" xfId="0" applyFont="1" applyFill="1" applyBorder="1" applyAlignment="1">
      <alignment vertical="center"/>
    </xf>
    <xf numFmtId="0" fontId="47" fillId="2" borderId="2" xfId="0" applyFont="1" applyFill="1" applyBorder="1" applyAlignment="1">
      <alignment vertical="center"/>
    </xf>
    <xf numFmtId="0" fontId="2" fillId="2" borderId="0" xfId="0" applyFont="1" applyFill="1" applyBorder="1" applyAlignment="1">
      <alignment horizontal="right" vertical="center" wrapText="1"/>
    </xf>
    <xf numFmtId="9" fontId="4" fillId="4" borderId="25" xfId="2" applyFont="1" applyFill="1" applyBorder="1" applyAlignment="1">
      <alignment horizontal="right" vertical="center" wrapText="1"/>
    </xf>
    <xf numFmtId="171" fontId="4" fillId="4" borderId="25" xfId="0" applyNumberFormat="1" applyFont="1" applyFill="1" applyBorder="1" applyAlignment="1">
      <alignment horizontal="right" vertical="center" wrapText="1"/>
    </xf>
    <xf numFmtId="0" fontId="6" fillId="4" borderId="0" xfId="0" applyFont="1" applyFill="1" applyBorder="1" applyAlignment="1">
      <alignment vertical="center" wrapText="1"/>
    </xf>
    <xf numFmtId="164" fontId="4" fillId="3" borderId="26" xfId="2" applyNumberFormat="1" applyFont="1" applyFill="1" applyBorder="1" applyAlignment="1">
      <alignment horizontal="right" vertical="center" wrapText="1"/>
    </xf>
    <xf numFmtId="167" fontId="4" fillId="3" borderId="26" xfId="0" applyNumberFormat="1" applyFont="1" applyFill="1" applyBorder="1" applyAlignment="1">
      <alignment vertical="center" wrapText="1"/>
    </xf>
    <xf numFmtId="167" fontId="6" fillId="3" borderId="0" xfId="0" applyNumberFormat="1" applyFont="1" applyFill="1" applyBorder="1" applyAlignment="1">
      <alignment vertical="center" wrapText="1"/>
    </xf>
    <xf numFmtId="164" fontId="4" fillId="4" borderId="26" xfId="2" applyNumberFormat="1" applyFont="1" applyFill="1" applyBorder="1" applyAlignment="1">
      <alignment horizontal="right" vertical="center" wrapText="1"/>
    </xf>
    <xf numFmtId="0" fontId="4" fillId="4" borderId="26" xfId="0" applyFont="1" applyFill="1" applyBorder="1" applyAlignment="1">
      <alignment vertical="center" wrapText="1"/>
    </xf>
    <xf numFmtId="0" fontId="4" fillId="3" borderId="26" xfId="0" applyFont="1" applyFill="1" applyBorder="1" applyAlignment="1">
      <alignment vertical="center" wrapText="1"/>
    </xf>
    <xf numFmtId="0" fontId="6" fillId="3" borderId="0" xfId="0" applyFont="1" applyFill="1" applyBorder="1" applyAlignment="1">
      <alignment vertical="center" wrapText="1"/>
    </xf>
    <xf numFmtId="171" fontId="4" fillId="4" borderId="26" xfId="0" applyNumberFormat="1" applyFont="1" applyFill="1" applyBorder="1" applyAlignment="1">
      <alignment vertical="center" wrapText="1"/>
    </xf>
    <xf numFmtId="171" fontId="6" fillId="4" borderId="0" xfId="0" applyNumberFormat="1" applyFont="1" applyFill="1" applyBorder="1" applyAlignment="1">
      <alignment vertical="center" wrapText="1"/>
    </xf>
    <xf numFmtId="0" fontId="11" fillId="14" borderId="26" xfId="0" applyFont="1" applyFill="1" applyBorder="1" applyAlignment="1">
      <alignment horizontal="right" vertical="center" wrapText="1"/>
    </xf>
    <xf numFmtId="0" fontId="11" fillId="6" borderId="0" xfId="0" applyFont="1" applyFill="1" applyBorder="1" applyAlignment="1">
      <alignment vertical="center" wrapText="1"/>
    </xf>
    <xf numFmtId="0" fontId="11" fillId="6" borderId="2" xfId="0" applyFont="1" applyFill="1" applyBorder="1" applyAlignment="1">
      <alignment vertical="center" wrapText="1"/>
    </xf>
    <xf numFmtId="0" fontId="50" fillId="2" borderId="5" xfId="0" applyFont="1" applyFill="1" applyBorder="1"/>
    <xf numFmtId="0" fontId="50" fillId="2" borderId="1" xfId="0" applyFont="1" applyFill="1" applyBorder="1"/>
    <xf numFmtId="0" fontId="13" fillId="4" borderId="0" xfId="0" applyFont="1" applyFill="1" applyAlignment="1">
      <alignment horizontal="left" vertical="center" wrapText="1"/>
    </xf>
    <xf numFmtId="0" fontId="52" fillId="4" borderId="0" xfId="0" applyFont="1" applyFill="1"/>
    <xf numFmtId="0" fontId="13" fillId="4" borderId="0" xfId="0" applyFont="1" applyFill="1" applyBorder="1"/>
    <xf numFmtId="0" fontId="13" fillId="4" borderId="0" xfId="0" applyFont="1" applyFill="1" applyBorder="1" applyAlignment="1">
      <alignment vertical="center"/>
    </xf>
    <xf numFmtId="0" fontId="13" fillId="4" borderId="24" xfId="0" applyFont="1" applyFill="1" applyBorder="1" applyAlignment="1">
      <alignment vertical="center"/>
    </xf>
    <xf numFmtId="0" fontId="0" fillId="4" borderId="0" xfId="0" applyFill="1" applyBorder="1"/>
    <xf numFmtId="0" fontId="11" fillId="11" borderId="0" xfId="0" applyFont="1" applyFill="1" applyBorder="1" applyAlignment="1">
      <alignment horizontal="right" wrapText="1"/>
    </xf>
    <xf numFmtId="0" fontId="11" fillId="10" borderId="0" xfId="0" applyFont="1" applyFill="1" applyBorder="1" applyAlignment="1">
      <alignment horizontal="right" wrapText="1"/>
    </xf>
    <xf numFmtId="0" fontId="54" fillId="4" borderId="0" xfId="0" applyFont="1" applyFill="1" applyAlignment="1">
      <alignment horizontal="left" vertical="top"/>
    </xf>
    <xf numFmtId="0" fontId="54" fillId="4" borderId="0" xfId="0" applyFont="1" applyFill="1" applyBorder="1" applyAlignment="1">
      <alignment horizontal="left" vertical="top"/>
    </xf>
    <xf numFmtId="0" fontId="4" fillId="4" borderId="0" xfId="0" applyFont="1" applyFill="1" applyBorder="1"/>
    <xf numFmtId="0" fontId="4" fillId="4" borderId="11" xfId="0" applyFont="1" applyFill="1" applyBorder="1"/>
    <xf numFmtId="0" fontId="4" fillId="4" borderId="10" xfId="0" applyFont="1" applyFill="1" applyBorder="1"/>
    <xf numFmtId="0" fontId="0" fillId="0" borderId="0" xfId="0" applyAlignment="1"/>
    <xf numFmtId="0" fontId="4" fillId="4" borderId="0" xfId="0" applyFont="1" applyFill="1" applyBorder="1" applyAlignment="1">
      <alignment horizontal="right" vertical="center" wrapText="1"/>
    </xf>
    <xf numFmtId="0" fontId="9" fillId="4" borderId="0" xfId="0" applyFont="1" applyFill="1" applyBorder="1"/>
    <xf numFmtId="0" fontId="0" fillId="4" borderId="0" xfId="0" applyFill="1" applyBorder="1" applyAlignment="1"/>
    <xf numFmtId="0" fontId="2" fillId="9" borderId="0" xfId="0" applyFont="1" applyFill="1" applyBorder="1" applyAlignment="1">
      <alignment horizontal="right" wrapText="1"/>
    </xf>
    <xf numFmtId="0" fontId="2" fillId="9" borderId="0" xfId="0" applyFont="1" applyFill="1" applyBorder="1" applyAlignment="1">
      <alignment wrapText="1"/>
    </xf>
    <xf numFmtId="0" fontId="4" fillId="9" borderId="0" xfId="0" applyFont="1" applyFill="1" applyBorder="1"/>
    <xf numFmtId="0" fontId="4" fillId="8" borderId="0" xfId="0" applyFont="1" applyFill="1" applyBorder="1" applyAlignment="1">
      <alignment horizontal="right" wrapText="1"/>
    </xf>
    <xf numFmtId="167" fontId="4" fillId="8" borderId="0" xfId="0" applyNumberFormat="1" applyFont="1" applyFill="1" applyBorder="1" applyAlignment="1">
      <alignment horizontal="right" vertical="top" wrapText="1"/>
    </xf>
    <xf numFmtId="167" fontId="4" fillId="8" borderId="11" xfId="0" applyNumberFormat="1" applyFont="1" applyFill="1" applyBorder="1" applyAlignment="1">
      <alignment horizontal="right" vertical="top" wrapText="1"/>
    </xf>
    <xf numFmtId="167" fontId="4" fillId="8" borderId="10" xfId="0" applyNumberFormat="1" applyFont="1" applyFill="1" applyBorder="1" applyAlignment="1">
      <alignment horizontal="right" vertical="top" wrapText="1"/>
    </xf>
    <xf numFmtId="0" fontId="4" fillId="9" borderId="0" xfId="0" applyFont="1" applyFill="1" applyBorder="1" applyAlignment="1">
      <alignment horizontal="right" wrapText="1"/>
    </xf>
    <xf numFmtId="167" fontId="4" fillId="9" borderId="0" xfId="0" applyNumberFormat="1" applyFont="1" applyFill="1" applyBorder="1" applyAlignment="1">
      <alignment horizontal="right" vertical="top" wrapText="1"/>
    </xf>
    <xf numFmtId="167" fontId="4" fillId="9" borderId="10" xfId="0" applyNumberFormat="1" applyFont="1" applyFill="1" applyBorder="1" applyAlignment="1">
      <alignment horizontal="right" vertical="top" wrapText="1"/>
    </xf>
    <xf numFmtId="0" fontId="9" fillId="9" borderId="0" xfId="0" applyFont="1" applyFill="1" applyBorder="1"/>
    <xf numFmtId="0" fontId="58" fillId="9" borderId="0" xfId="0" applyFont="1" applyFill="1" applyBorder="1"/>
    <xf numFmtId="0" fontId="59" fillId="9" borderId="0" xfId="0" applyFont="1" applyFill="1" applyBorder="1"/>
    <xf numFmtId="0" fontId="4" fillId="4" borderId="0" xfId="0" applyFont="1" applyFill="1" applyBorder="1" applyAlignment="1">
      <alignment horizontal="left" vertical="top" wrapText="1"/>
    </xf>
    <xf numFmtId="9" fontId="4" fillId="13" borderId="21" xfId="2" applyFont="1" applyFill="1" applyBorder="1" applyAlignment="1">
      <alignment horizontal="right" vertical="top"/>
    </xf>
    <xf numFmtId="3" fontId="4" fillId="13" borderId="20" xfId="3" applyNumberFormat="1" applyFont="1" applyFill="1" applyBorder="1" applyAlignment="1">
      <alignment horizontal="right" vertical="top"/>
    </xf>
    <xf numFmtId="9" fontId="4" fillId="3" borderId="23" xfId="4" applyFont="1" applyFill="1" applyBorder="1" applyAlignment="1">
      <alignment vertical="top"/>
    </xf>
    <xf numFmtId="3" fontId="4" fillId="3" borderId="22" xfId="3" applyNumberFormat="1" applyFont="1" applyFill="1" applyBorder="1" applyAlignment="1">
      <alignment vertical="top"/>
    </xf>
    <xf numFmtId="9" fontId="4" fillId="13" borderId="23" xfId="4" applyFont="1" applyFill="1" applyBorder="1" applyAlignment="1">
      <alignment vertical="top"/>
    </xf>
    <xf numFmtId="3" fontId="4" fillId="13" borderId="22" xfId="3" applyNumberFormat="1" applyFont="1" applyFill="1" applyBorder="1" applyAlignment="1">
      <alignment vertical="top"/>
    </xf>
    <xf numFmtId="0" fontId="4" fillId="3" borderId="22" xfId="3" applyFont="1" applyFill="1" applyBorder="1" applyAlignment="1">
      <alignment vertical="top"/>
    </xf>
    <xf numFmtId="0" fontId="4" fillId="13" borderId="22" xfId="3" applyFont="1" applyFill="1" applyBorder="1" applyAlignment="1">
      <alignment vertical="top"/>
    </xf>
    <xf numFmtId="0" fontId="8" fillId="10" borderId="0" xfId="0" applyFont="1" applyFill="1" applyBorder="1" applyAlignment="1">
      <alignment horizontal="center" wrapText="1"/>
    </xf>
    <xf numFmtId="0" fontId="62" fillId="9" borderId="0" xfId="0" applyFont="1" applyFill="1" applyBorder="1"/>
    <xf numFmtId="10" fontId="4" fillId="9" borderId="0" xfId="0" applyNumberFormat="1" applyFont="1" applyFill="1" applyBorder="1" applyAlignment="1">
      <alignment horizontal="right"/>
    </xf>
    <xf numFmtId="0" fontId="4" fillId="9" borderId="0" xfId="0" applyFont="1" applyFill="1" applyBorder="1" applyAlignment="1">
      <alignment horizontal="right"/>
    </xf>
    <xf numFmtId="10" fontId="4" fillId="9" borderId="0" xfId="0" applyNumberFormat="1" applyFont="1" applyFill="1" applyBorder="1" applyAlignment="1">
      <alignment horizontal="right" wrapText="1"/>
    </xf>
    <xf numFmtId="3" fontId="4" fillId="9" borderId="0" xfId="0" applyNumberFormat="1" applyFont="1" applyFill="1" applyBorder="1" applyAlignment="1">
      <alignment horizontal="right" wrapText="1"/>
    </xf>
    <xf numFmtId="10" fontId="4" fillId="9" borderId="19" xfId="0" applyNumberFormat="1" applyFont="1" applyFill="1" applyBorder="1" applyAlignment="1">
      <alignment horizontal="right"/>
    </xf>
    <xf numFmtId="166" fontId="4" fillId="9" borderId="18" xfId="1" applyNumberFormat="1" applyFont="1" applyFill="1" applyBorder="1" applyAlignment="1">
      <alignment horizontal="right"/>
    </xf>
    <xf numFmtId="10" fontId="4" fillId="8" borderId="0" xfId="0" applyNumberFormat="1" applyFont="1" applyFill="1" applyBorder="1" applyAlignment="1">
      <alignment horizontal="right"/>
    </xf>
    <xf numFmtId="0" fontId="4" fillId="8" borderId="0" xfId="0" applyFont="1" applyFill="1" applyBorder="1" applyAlignment="1">
      <alignment horizontal="right"/>
    </xf>
    <xf numFmtId="10" fontId="4" fillId="8" borderId="0" xfId="0" applyNumberFormat="1" applyFont="1" applyFill="1" applyBorder="1" applyAlignment="1">
      <alignment horizontal="right" wrapText="1"/>
    </xf>
    <xf numFmtId="3" fontId="4" fillId="8" borderId="0" xfId="0" applyNumberFormat="1" applyFont="1" applyFill="1" applyBorder="1" applyAlignment="1">
      <alignment horizontal="right" wrapText="1"/>
    </xf>
    <xf numFmtId="10" fontId="4" fillId="8" borderId="13" xfId="0" applyNumberFormat="1" applyFont="1" applyFill="1" applyBorder="1" applyAlignment="1">
      <alignment horizontal="right"/>
    </xf>
    <xf numFmtId="166" fontId="4" fillId="8" borderId="12" xfId="1" applyNumberFormat="1" applyFont="1" applyFill="1" applyBorder="1" applyAlignment="1">
      <alignment horizontal="right"/>
    </xf>
    <xf numFmtId="10" fontId="4" fillId="9" borderId="13" xfId="0" applyNumberFormat="1" applyFont="1" applyFill="1" applyBorder="1" applyAlignment="1">
      <alignment horizontal="right" wrapText="1"/>
    </xf>
    <xf numFmtId="166" fontId="4" fillId="9" borderId="12" xfId="1" applyNumberFormat="1" applyFont="1" applyFill="1" applyBorder="1" applyAlignment="1">
      <alignment horizontal="right" wrapText="1"/>
    </xf>
    <xf numFmtId="10" fontId="4" fillId="8" borderId="13" xfId="0" applyNumberFormat="1" applyFont="1" applyFill="1" applyBorder="1" applyAlignment="1">
      <alignment horizontal="right" wrapText="1"/>
    </xf>
    <xf numFmtId="166" fontId="4" fillId="8" borderId="12" xfId="1" applyNumberFormat="1" applyFont="1" applyFill="1" applyBorder="1" applyAlignment="1">
      <alignment horizontal="right" wrapText="1"/>
    </xf>
    <xf numFmtId="0" fontId="4" fillId="9" borderId="12" xfId="0" applyFont="1" applyFill="1" applyBorder="1" applyAlignment="1">
      <alignment horizontal="right" wrapText="1"/>
    </xf>
    <xf numFmtId="0" fontId="4" fillId="8" borderId="12" xfId="0" applyFont="1" applyFill="1" applyBorder="1" applyAlignment="1">
      <alignment horizontal="right" wrapText="1"/>
    </xf>
    <xf numFmtId="0" fontId="8" fillId="11" borderId="0" xfId="0" applyFont="1" applyFill="1" applyBorder="1" applyAlignment="1">
      <alignment horizontal="center" wrapText="1"/>
    </xf>
    <xf numFmtId="0" fontId="63" fillId="9" borderId="0" xfId="0" applyFont="1" applyFill="1" applyBorder="1"/>
    <xf numFmtId="167" fontId="4" fillId="3" borderId="0" xfId="0" applyNumberFormat="1" applyFont="1" applyFill="1" applyBorder="1"/>
    <xf numFmtId="167" fontId="4" fillId="8" borderId="0" xfId="0" applyNumberFormat="1" applyFont="1" applyFill="1" applyBorder="1" applyAlignment="1">
      <alignment horizontal="right" wrapText="1"/>
    </xf>
    <xf numFmtId="9" fontId="4" fillId="3" borderId="17" xfId="2" applyFont="1" applyFill="1" applyBorder="1"/>
    <xf numFmtId="167" fontId="4" fillId="9" borderId="0" xfId="0" applyNumberFormat="1" applyFont="1" applyFill="1" applyBorder="1" applyAlignment="1">
      <alignment horizontal="right" wrapText="1"/>
    </xf>
    <xf numFmtId="9" fontId="4" fillId="9" borderId="16" xfId="2" applyFont="1" applyFill="1" applyBorder="1" applyAlignment="1">
      <alignment wrapText="1"/>
    </xf>
    <xf numFmtId="3" fontId="13" fillId="8" borderId="0" xfId="0" applyNumberFormat="1" applyFont="1" applyFill="1" applyBorder="1" applyAlignment="1">
      <alignment horizontal="right" wrapText="1"/>
    </xf>
    <xf numFmtId="0" fontId="13" fillId="8" borderId="17" xfId="0" applyFont="1" applyFill="1" applyBorder="1" applyAlignment="1">
      <alignment wrapText="1"/>
    </xf>
    <xf numFmtId="3" fontId="13" fillId="9" borderId="0" xfId="0" applyNumberFormat="1" applyFont="1" applyFill="1" applyBorder="1" applyAlignment="1">
      <alignment horizontal="right" wrapText="1"/>
    </xf>
    <xf numFmtId="167" fontId="13" fillId="9" borderId="0" xfId="0" applyNumberFormat="1" applyFont="1" applyFill="1" applyBorder="1" applyAlignment="1">
      <alignment horizontal="right" wrapText="1"/>
    </xf>
    <xf numFmtId="0" fontId="13" fillId="9" borderId="16" xfId="0" applyFont="1" applyFill="1" applyBorder="1" applyAlignment="1">
      <alignment wrapText="1"/>
    </xf>
    <xf numFmtId="0" fontId="4" fillId="4" borderId="0" xfId="0" applyFont="1" applyFill="1" applyBorder="1" applyAlignment="1">
      <alignment vertical="top" wrapText="1"/>
    </xf>
    <xf numFmtId="0" fontId="4" fillId="9" borderId="16" xfId="0" applyFont="1" applyFill="1" applyBorder="1" applyAlignment="1">
      <alignment wrapText="1"/>
    </xf>
    <xf numFmtId="0" fontId="11" fillId="10" borderId="16" xfId="0" applyFont="1" applyFill="1" applyBorder="1" applyAlignment="1">
      <alignment horizontal="right" wrapText="1"/>
    </xf>
    <xf numFmtId="10" fontId="2" fillId="9" borderId="0" xfId="0" applyNumberFormat="1" applyFont="1" applyFill="1" applyBorder="1" applyAlignment="1">
      <alignment horizontal="right" vertical="top" wrapText="1"/>
    </xf>
    <xf numFmtId="0" fontId="9" fillId="8" borderId="0" xfId="0" applyFont="1" applyFill="1" applyBorder="1"/>
    <xf numFmtId="0" fontId="11" fillId="10" borderId="15" xfId="0" applyFont="1" applyFill="1" applyBorder="1" applyAlignment="1">
      <alignment horizontal="right" wrapText="1"/>
    </xf>
    <xf numFmtId="0" fontId="9" fillId="9" borderId="0" xfId="0" applyFont="1" applyFill="1" applyBorder="1" applyAlignment="1">
      <alignment wrapText="1"/>
    </xf>
    <xf numFmtId="0" fontId="3" fillId="9" borderId="0" xfId="0" applyFont="1" applyFill="1" applyBorder="1" applyAlignment="1">
      <alignment wrapText="1"/>
    </xf>
    <xf numFmtId="0" fontId="4" fillId="9" borderId="0" xfId="0" applyFont="1" applyFill="1" applyBorder="1" applyAlignment="1">
      <alignment horizontal="left" vertical="center" wrapText="1"/>
    </xf>
    <xf numFmtId="0" fontId="3" fillId="9" borderId="0" xfId="0" applyFont="1" applyFill="1" applyBorder="1"/>
    <xf numFmtId="0" fontId="13" fillId="9" borderId="0" xfId="0" applyFont="1" applyFill="1" applyBorder="1" applyAlignment="1">
      <alignment horizontal="right" wrapText="1"/>
    </xf>
    <xf numFmtId="1" fontId="13" fillId="9" borderId="0" xfId="0" applyNumberFormat="1" applyFont="1" applyFill="1" applyBorder="1" applyAlignment="1">
      <alignment horizontal="right" vertical="top" wrapText="1"/>
    </xf>
    <xf numFmtId="0" fontId="13" fillId="9" borderId="14" xfId="0" applyFont="1" applyFill="1" applyBorder="1" applyAlignment="1">
      <alignment horizontal="right" wrapText="1"/>
    </xf>
    <xf numFmtId="0" fontId="13" fillId="8" borderId="0" xfId="0" applyFont="1" applyFill="1" applyBorder="1" applyAlignment="1">
      <alignment horizontal="right" wrapText="1"/>
    </xf>
    <xf numFmtId="1" fontId="13" fillId="8" borderId="0" xfId="0" applyNumberFormat="1" applyFont="1" applyFill="1" applyBorder="1" applyAlignment="1">
      <alignment horizontal="right" vertical="top" wrapText="1"/>
    </xf>
    <xf numFmtId="0" fontId="13" fillId="8" borderId="15" xfId="0" applyFont="1" applyFill="1" applyBorder="1" applyAlignment="1">
      <alignment horizontal="right" wrapText="1"/>
    </xf>
    <xf numFmtId="0" fontId="13" fillId="9" borderId="15" xfId="0" applyFont="1" applyFill="1" applyBorder="1" applyAlignment="1">
      <alignment horizontal="right" wrapText="1"/>
    </xf>
    <xf numFmtId="3" fontId="4" fillId="12" borderId="0" xfId="0" applyNumberFormat="1" applyFont="1" applyFill="1" applyBorder="1" applyAlignment="1">
      <alignment horizontal="right" wrapText="1"/>
    </xf>
    <xf numFmtId="3" fontId="8" fillId="12" borderId="0" xfId="0" applyNumberFormat="1" applyFont="1" applyFill="1" applyBorder="1" applyAlignment="1">
      <alignment horizontal="right" wrapText="1"/>
    </xf>
    <xf numFmtId="0" fontId="4" fillId="12" borderId="0" xfId="0" applyFont="1" applyFill="1" applyBorder="1" applyAlignment="1">
      <alignment wrapText="1"/>
    </xf>
    <xf numFmtId="0" fontId="4" fillId="12" borderId="15" xfId="0" applyFont="1" applyFill="1" applyBorder="1" applyAlignment="1">
      <alignment horizontal="right" wrapText="1"/>
    </xf>
    <xf numFmtId="166" fontId="13" fillId="8" borderId="15" xfId="1" applyNumberFormat="1" applyFont="1" applyFill="1" applyBorder="1" applyAlignment="1">
      <alignment horizontal="right" wrapText="1"/>
    </xf>
    <xf numFmtId="166" fontId="13" fillId="9" borderId="15" xfId="1" applyNumberFormat="1" applyFont="1" applyFill="1" applyBorder="1" applyAlignment="1">
      <alignment horizontal="right" wrapText="1"/>
    </xf>
    <xf numFmtId="0" fontId="13" fillId="9" borderId="15" xfId="1" applyNumberFormat="1" applyFont="1" applyFill="1" applyBorder="1" applyAlignment="1">
      <alignment horizontal="right" wrapText="1"/>
    </xf>
    <xf numFmtId="0" fontId="13" fillId="8" borderId="0" xfId="0" applyFont="1" applyFill="1" applyBorder="1" applyAlignment="1">
      <alignment horizontal="right" vertical="center" wrapText="1"/>
    </xf>
    <xf numFmtId="171" fontId="13" fillId="8" borderId="0" xfId="0" applyNumberFormat="1" applyFont="1" applyFill="1" applyBorder="1" applyAlignment="1">
      <alignment horizontal="right" wrapText="1"/>
    </xf>
    <xf numFmtId="164" fontId="13" fillId="8" borderId="17" xfId="2" applyNumberFormat="1" applyFont="1" applyFill="1" applyBorder="1" applyAlignment="1">
      <alignment wrapText="1"/>
    </xf>
    <xf numFmtId="3" fontId="13" fillId="9" borderId="0" xfId="0" applyNumberFormat="1" applyFont="1" applyFill="1" applyBorder="1" applyAlignment="1">
      <alignment horizontal="right" vertical="center" wrapText="1"/>
    </xf>
    <xf numFmtId="166" fontId="13" fillId="9" borderId="16" xfId="1" applyNumberFormat="1" applyFont="1" applyFill="1" applyBorder="1" applyAlignment="1">
      <alignment wrapText="1"/>
    </xf>
    <xf numFmtId="0" fontId="48" fillId="9" borderId="0" xfId="0" applyFont="1" applyFill="1" applyBorder="1"/>
    <xf numFmtId="166" fontId="13" fillId="9" borderId="0" xfId="1" applyNumberFormat="1" applyFont="1" applyFill="1" applyBorder="1" applyAlignment="1">
      <alignment wrapText="1"/>
    </xf>
    <xf numFmtId="166" fontId="13" fillId="9" borderId="11" xfId="1" applyNumberFormat="1" applyFont="1" applyFill="1" applyBorder="1" applyAlignment="1">
      <alignment horizontal="right" wrapText="1"/>
    </xf>
    <xf numFmtId="166" fontId="13" fillId="8" borderId="10" xfId="1" applyNumberFormat="1" applyFont="1" applyFill="1" applyBorder="1" applyAlignment="1">
      <alignment horizontal="right" wrapText="1"/>
    </xf>
    <xf numFmtId="166" fontId="13" fillId="9" borderId="10" xfId="1" applyNumberFormat="1" applyFont="1" applyFill="1" applyBorder="1" applyAlignment="1">
      <alignment horizontal="right" wrapText="1"/>
    </xf>
    <xf numFmtId="0" fontId="4" fillId="12" borderId="16" xfId="0" applyFont="1" applyFill="1" applyBorder="1" applyAlignment="1">
      <alignment wrapText="1"/>
    </xf>
    <xf numFmtId="0" fontId="42" fillId="9" borderId="0" xfId="0" applyFont="1" applyFill="1" applyBorder="1" applyAlignment="1">
      <alignment horizontal="justify"/>
    </xf>
    <xf numFmtId="0" fontId="58" fillId="9" borderId="0" xfId="0" applyFont="1" applyFill="1" applyBorder="1" applyAlignment="1">
      <alignment horizontal="left"/>
    </xf>
    <xf numFmtId="0" fontId="9" fillId="2" borderId="0" xfId="0" applyFont="1" applyFill="1" applyBorder="1"/>
    <xf numFmtId="0" fontId="48" fillId="2" borderId="0" xfId="0" applyFont="1" applyFill="1" applyBorder="1"/>
    <xf numFmtId="9" fontId="4" fillId="8" borderId="0" xfId="0" applyNumberFormat="1" applyFont="1" applyFill="1" applyBorder="1" applyAlignment="1">
      <alignment horizontal="right" vertical="center"/>
    </xf>
    <xf numFmtId="9" fontId="4" fillId="8" borderId="11" xfId="0" applyNumberFormat="1" applyFont="1" applyFill="1" applyBorder="1" applyAlignment="1">
      <alignment horizontal="right" vertical="center"/>
    </xf>
    <xf numFmtId="9" fontId="4" fillId="9" borderId="0" xfId="0" applyNumberFormat="1" applyFont="1" applyFill="1" applyBorder="1" applyAlignment="1">
      <alignment horizontal="right" vertical="center"/>
    </xf>
    <xf numFmtId="9" fontId="4" fillId="9" borderId="10" xfId="0" applyNumberFormat="1" applyFont="1" applyFill="1" applyBorder="1" applyAlignment="1">
      <alignment horizontal="right" vertical="center"/>
    </xf>
    <xf numFmtId="9" fontId="4" fillId="8" borderId="10" xfId="0" applyNumberFormat="1" applyFont="1" applyFill="1" applyBorder="1" applyAlignment="1">
      <alignment horizontal="right" vertical="center"/>
    </xf>
    <xf numFmtId="0" fontId="48" fillId="4" borderId="0" xfId="0" applyFont="1" applyFill="1" applyBorder="1"/>
    <xf numFmtId="0" fontId="4" fillId="0" borderId="0" xfId="0" applyFont="1" applyBorder="1" applyAlignment="1">
      <alignment wrapText="1"/>
    </xf>
    <xf numFmtId="0" fontId="4" fillId="9" borderId="0" xfId="0" applyFont="1" applyFill="1" applyBorder="1" applyAlignment="1">
      <alignment wrapText="1"/>
    </xf>
    <xf numFmtId="1" fontId="4" fillId="8" borderId="0" xfId="0" applyNumberFormat="1" applyFont="1" applyFill="1" applyBorder="1" applyAlignment="1">
      <alignment horizontal="right" wrapText="1"/>
    </xf>
    <xf numFmtId="0" fontId="4" fillId="8" borderId="11" xfId="0" applyFont="1" applyFill="1" applyBorder="1" applyAlignment="1">
      <alignment wrapText="1"/>
    </xf>
    <xf numFmtId="1" fontId="4" fillId="9" borderId="0" xfId="0" applyNumberFormat="1" applyFont="1" applyFill="1" applyBorder="1" applyAlignment="1">
      <alignment horizontal="right" wrapText="1"/>
    </xf>
    <xf numFmtId="0" fontId="4" fillId="9" borderId="10" xfId="0" applyFont="1" applyFill="1" applyBorder="1" applyAlignment="1">
      <alignment wrapText="1"/>
    </xf>
    <xf numFmtId="0" fontId="2" fillId="9" borderId="0" xfId="0" applyFont="1" applyFill="1" applyBorder="1" applyAlignment="1">
      <alignment horizontal="right" vertical="top" wrapText="1"/>
    </xf>
    <xf numFmtId="167" fontId="4" fillId="9" borderId="11" xfId="2" applyNumberFormat="1" applyFont="1" applyFill="1" applyBorder="1" applyAlignment="1">
      <alignment wrapText="1"/>
    </xf>
    <xf numFmtId="167" fontId="4" fillId="9" borderId="10" xfId="2" applyNumberFormat="1" applyFont="1" applyFill="1" applyBorder="1" applyAlignment="1">
      <alignment horizontal="right" wrapText="1"/>
    </xf>
    <xf numFmtId="167" fontId="8" fillId="9" borderId="10" xfId="2" applyNumberFormat="1" applyFont="1" applyFill="1" applyBorder="1" applyAlignment="1">
      <alignment wrapText="1"/>
    </xf>
    <xf numFmtId="167" fontId="4" fillId="8" borderId="10" xfId="2" applyNumberFormat="1" applyFont="1" applyFill="1" applyBorder="1" applyAlignment="1">
      <alignment wrapText="1"/>
    </xf>
    <xf numFmtId="167" fontId="13" fillId="4" borderId="0" xfId="0" applyNumberFormat="1" applyFont="1" applyFill="1" applyBorder="1" applyAlignment="1">
      <alignment horizontal="right" wrapText="1"/>
    </xf>
    <xf numFmtId="167" fontId="4" fillId="9" borderId="10" xfId="2" applyNumberFormat="1" applyFont="1" applyFill="1" applyBorder="1" applyAlignment="1">
      <alignment wrapText="1"/>
    </xf>
    <xf numFmtId="0" fontId="2" fillId="9" borderId="0" xfId="0" applyFont="1" applyFill="1" applyBorder="1"/>
    <xf numFmtId="167" fontId="4" fillId="8" borderId="11" xfId="0" applyNumberFormat="1" applyFont="1" applyFill="1" applyBorder="1" applyAlignment="1">
      <alignment wrapText="1"/>
    </xf>
    <xf numFmtId="167" fontId="4" fillId="9" borderId="10" xfId="0" applyNumberFormat="1" applyFont="1" applyFill="1" applyBorder="1" applyAlignment="1">
      <alignment wrapText="1"/>
    </xf>
    <xf numFmtId="167" fontId="4" fillId="8" borderId="10" xfId="0" applyNumberFormat="1" applyFont="1" applyFill="1" applyBorder="1" applyAlignment="1">
      <alignment wrapText="1"/>
    </xf>
    <xf numFmtId="0" fontId="0" fillId="0" borderId="0" xfId="0" applyAlignment="1">
      <alignment vertical="top"/>
    </xf>
    <xf numFmtId="0" fontId="9" fillId="9" borderId="0" xfId="0" applyFont="1" applyFill="1" applyBorder="1" applyAlignment="1">
      <alignment vertical="top"/>
    </xf>
    <xf numFmtId="0" fontId="4" fillId="9" borderId="0" xfId="0" applyFont="1" applyFill="1" applyBorder="1" applyAlignment="1">
      <alignment vertical="top"/>
    </xf>
    <xf numFmtId="171" fontId="2" fillId="9" borderId="0" xfId="0" applyNumberFormat="1" applyFont="1" applyFill="1" applyBorder="1" applyAlignment="1">
      <alignment wrapText="1"/>
    </xf>
    <xf numFmtId="171" fontId="13" fillId="4" borderId="0" xfId="0" applyNumberFormat="1" applyFont="1" applyFill="1" applyBorder="1" applyAlignment="1">
      <alignment horizontal="right" wrapText="1"/>
    </xf>
    <xf numFmtId="171" fontId="4" fillId="9" borderId="11" xfId="1" applyNumberFormat="1" applyFont="1" applyFill="1" applyBorder="1" applyAlignment="1">
      <alignment horizontal="right" wrapText="1"/>
    </xf>
    <xf numFmtId="171" fontId="4" fillId="8" borderId="0" xfId="0" applyNumberFormat="1" applyFont="1" applyFill="1" applyBorder="1" applyAlignment="1">
      <alignment horizontal="right" wrapText="1"/>
    </xf>
    <xf numFmtId="171" fontId="4" fillId="8" borderId="10" xfId="1" applyNumberFormat="1" applyFont="1" applyFill="1" applyBorder="1" applyAlignment="1">
      <alignment horizontal="right" wrapText="1"/>
    </xf>
    <xf numFmtId="171" fontId="4" fillId="9" borderId="10" xfId="1" applyNumberFormat="1" applyFont="1" applyFill="1" applyBorder="1" applyAlignment="1">
      <alignment horizontal="right" wrapText="1"/>
    </xf>
    <xf numFmtId="0" fontId="0" fillId="0" borderId="0" xfId="0" applyFill="1"/>
    <xf numFmtId="171" fontId="4" fillId="8" borderId="10" xfId="0" applyNumberFormat="1" applyFont="1" applyFill="1" applyBorder="1" applyAlignment="1">
      <alignment horizontal="right" wrapText="1"/>
    </xf>
    <xf numFmtId="171" fontId="4" fillId="9" borderId="10" xfId="0" applyNumberFormat="1" applyFont="1" applyFill="1" applyBorder="1" applyAlignment="1">
      <alignment horizontal="right" wrapText="1"/>
    </xf>
    <xf numFmtId="0" fontId="11" fillId="10" borderId="10" xfId="0" applyFont="1" applyFill="1" applyBorder="1" applyAlignment="1">
      <alignment horizontal="right" wrapText="1"/>
    </xf>
    <xf numFmtId="0" fontId="64" fillId="9" borderId="0" xfId="0" applyFont="1" applyFill="1" applyBorder="1"/>
    <xf numFmtId="0" fontId="65" fillId="9" borderId="0" xfId="0" applyFont="1" applyFill="1" applyBorder="1"/>
    <xf numFmtId="166" fontId="4" fillId="8" borderId="11" xfId="1" applyNumberFormat="1" applyFont="1" applyFill="1" applyBorder="1" applyAlignment="1">
      <alignment horizontal="right" wrapText="1"/>
    </xf>
    <xf numFmtId="0" fontId="0" fillId="0" borderId="0" xfId="0" applyAlignment="1">
      <alignment wrapText="1"/>
    </xf>
    <xf numFmtId="3" fontId="13" fillId="4" borderId="0" xfId="0" applyNumberFormat="1" applyFont="1" applyFill="1" applyBorder="1" applyAlignment="1">
      <alignment horizontal="right" wrapText="1"/>
    </xf>
    <xf numFmtId="3" fontId="4" fillId="9" borderId="10" xfId="0" applyNumberFormat="1" applyFont="1" applyFill="1" applyBorder="1" applyAlignment="1">
      <alignment horizontal="right" wrapText="1"/>
    </xf>
    <xf numFmtId="3" fontId="4" fillId="3" borderId="10" xfId="0" applyNumberFormat="1" applyFont="1" applyFill="1" applyBorder="1" applyAlignment="1">
      <alignment horizontal="right" wrapText="1"/>
    </xf>
    <xf numFmtId="0" fontId="66" fillId="9" borderId="0" xfId="0" applyFont="1" applyFill="1" applyBorder="1"/>
    <xf numFmtId="0" fontId="50" fillId="2" borderId="0" xfId="0" applyFont="1" applyFill="1" applyBorder="1"/>
    <xf numFmtId="0" fontId="0" fillId="0" borderId="5" xfId="0" applyBorder="1"/>
    <xf numFmtId="0" fontId="0" fillId="0" borderId="1" xfId="0" applyBorder="1"/>
    <xf numFmtId="0" fontId="0" fillId="0" borderId="6" xfId="0" applyBorder="1"/>
    <xf numFmtId="0" fontId="67" fillId="0" borderId="2" xfId="5" applyBorder="1" applyAlignment="1" applyProtection="1">
      <alignment horizontal="left" indent="1"/>
    </xf>
    <xf numFmtId="0" fontId="0" fillId="4" borderId="3" xfId="0" applyFill="1" applyBorder="1"/>
    <xf numFmtId="0" fontId="57" fillId="9" borderId="2" xfId="0" applyFont="1" applyFill="1" applyBorder="1"/>
    <xf numFmtId="0" fontId="54" fillId="9" borderId="2" xfId="0" applyFont="1" applyFill="1" applyBorder="1"/>
    <xf numFmtId="0" fontId="55" fillId="9" borderId="3" xfId="0" applyFont="1" applyFill="1" applyBorder="1" applyAlignment="1">
      <alignment horizontal="right"/>
    </xf>
    <xf numFmtId="0" fontId="9" fillId="9" borderId="3" xfId="0" applyFont="1" applyFill="1" applyBorder="1"/>
    <xf numFmtId="0" fontId="12" fillId="9" borderId="2" xfId="0" applyFont="1" applyFill="1" applyBorder="1" applyAlignment="1">
      <alignment wrapText="1"/>
    </xf>
    <xf numFmtId="0" fontId="11" fillId="11" borderId="3" xfId="0" applyFont="1" applyFill="1" applyBorder="1" applyAlignment="1">
      <alignment horizontal="right" wrapText="1"/>
    </xf>
    <xf numFmtId="0" fontId="6" fillId="8" borderId="2" xfId="0" applyFont="1" applyFill="1" applyBorder="1" applyAlignment="1">
      <alignment wrapText="1"/>
    </xf>
    <xf numFmtId="2" fontId="4" fillId="8" borderId="3" xfId="0" applyNumberFormat="1" applyFont="1" applyFill="1" applyBorder="1" applyAlignment="1">
      <alignment horizontal="right" wrapText="1"/>
    </xf>
    <xf numFmtId="0" fontId="6" fillId="9" borderId="2" xfId="0" applyFont="1" applyFill="1" applyBorder="1" applyAlignment="1">
      <alignment wrapText="1"/>
    </xf>
    <xf numFmtId="2" fontId="4" fillId="4" borderId="3" xfId="0" applyNumberFormat="1" applyFont="1" applyFill="1" applyBorder="1" applyAlignment="1">
      <alignment horizontal="right" wrapText="1"/>
    </xf>
    <xf numFmtId="0" fontId="2" fillId="9" borderId="2" xfId="0" applyFont="1" applyFill="1" applyBorder="1"/>
    <xf numFmtId="0" fontId="4" fillId="9" borderId="2" xfId="0" applyFont="1" applyFill="1" applyBorder="1"/>
    <xf numFmtId="0" fontId="4" fillId="9" borderId="3" xfId="0" applyFont="1" applyFill="1" applyBorder="1"/>
    <xf numFmtId="0" fontId="3" fillId="9" borderId="2" xfId="0" applyFont="1" applyFill="1" applyBorder="1"/>
    <xf numFmtId="0" fontId="65" fillId="9" borderId="2" xfId="0" applyFont="1" applyFill="1" applyBorder="1"/>
    <xf numFmtId="0" fontId="44" fillId="9" borderId="2" xfId="0" applyFont="1" applyFill="1" applyBorder="1"/>
    <xf numFmtId="0" fontId="4" fillId="9" borderId="2" xfId="0" applyFont="1" applyFill="1" applyBorder="1" applyAlignment="1">
      <alignment wrapText="1"/>
    </xf>
    <xf numFmtId="0" fontId="4" fillId="8" borderId="2" xfId="0" applyFont="1" applyFill="1" applyBorder="1" applyAlignment="1">
      <alignment wrapText="1"/>
    </xf>
    <xf numFmtId="0" fontId="2" fillId="9" borderId="2" xfId="0" applyFont="1" applyFill="1" applyBorder="1" applyAlignment="1">
      <alignment wrapText="1"/>
    </xf>
    <xf numFmtId="0" fontId="4" fillId="9" borderId="2" xfId="0" applyFont="1" applyFill="1" applyBorder="1" applyAlignment="1">
      <alignment vertical="top"/>
    </xf>
    <xf numFmtId="0" fontId="9" fillId="9" borderId="3" xfId="0" applyFont="1" applyFill="1" applyBorder="1" applyAlignment="1">
      <alignment vertical="top"/>
    </xf>
    <xf numFmtId="0" fontId="48" fillId="9" borderId="2" xfId="0" applyFont="1" applyFill="1" applyBorder="1"/>
    <xf numFmtId="0" fontId="4" fillId="0" borderId="3" xfId="0" applyFont="1" applyBorder="1" applyAlignment="1">
      <alignment wrapText="1"/>
    </xf>
    <xf numFmtId="0" fontId="54" fillId="2" borderId="2" xfId="0" applyFont="1" applyFill="1" applyBorder="1"/>
    <xf numFmtId="0" fontId="44" fillId="9" borderId="2" xfId="0" applyFont="1" applyFill="1" applyBorder="1" applyAlignment="1">
      <alignment vertical="center"/>
    </xf>
    <xf numFmtId="0" fontId="48" fillId="2" borderId="2" xfId="0" applyFont="1" applyFill="1" applyBorder="1"/>
    <xf numFmtId="0" fontId="13" fillId="8" borderId="2" xfId="0" applyFont="1" applyFill="1" applyBorder="1" applyAlignment="1">
      <alignment wrapText="1"/>
    </xf>
    <xf numFmtId="0" fontId="13" fillId="9" borderId="2" xfId="0" applyFont="1" applyFill="1" applyBorder="1"/>
    <xf numFmtId="0" fontId="4" fillId="9" borderId="2" xfId="0" applyFont="1" applyFill="1" applyBorder="1" applyAlignment="1">
      <alignment horizontal="left" vertical="center" wrapText="1"/>
    </xf>
    <xf numFmtId="0" fontId="4" fillId="9" borderId="3" xfId="0" applyFont="1" applyFill="1" applyBorder="1" applyAlignment="1">
      <alignment horizontal="left" vertical="center" wrapText="1"/>
    </xf>
    <xf numFmtId="0" fontId="54" fillId="9" borderId="2" xfId="0" applyFont="1" applyFill="1" applyBorder="1" applyAlignment="1">
      <alignment horizontal="left"/>
    </xf>
    <xf numFmtId="0" fontId="42" fillId="9" borderId="2" xfId="0" applyFont="1" applyFill="1" applyBorder="1" applyAlignment="1">
      <alignment horizontal="justify"/>
    </xf>
    <xf numFmtId="0" fontId="3" fillId="9" borderId="2" xfId="0" applyFont="1" applyFill="1" applyBorder="1" applyAlignment="1">
      <alignment wrapText="1"/>
    </xf>
    <xf numFmtId="0" fontId="13" fillId="9" borderId="2" xfId="0" applyFont="1" applyFill="1" applyBorder="1" applyAlignment="1">
      <alignment wrapText="1"/>
    </xf>
    <xf numFmtId="0" fontId="13" fillId="9" borderId="3" xfId="0" applyFont="1" applyFill="1" applyBorder="1" applyAlignment="1">
      <alignment horizontal="right" wrapText="1"/>
    </xf>
    <xf numFmtId="0" fontId="13" fillId="9" borderId="3" xfId="0" applyFont="1" applyFill="1" applyBorder="1" applyAlignment="1">
      <alignment horizontal="right" vertical="top" wrapText="1"/>
    </xf>
    <xf numFmtId="0" fontId="4" fillId="12" borderId="2" xfId="0" applyFont="1" applyFill="1" applyBorder="1" applyAlignment="1">
      <alignment wrapText="1"/>
    </xf>
    <xf numFmtId="0" fontId="4" fillId="12" borderId="3" xfId="0" applyFont="1" applyFill="1" applyBorder="1" applyAlignment="1">
      <alignment wrapText="1"/>
    </xf>
    <xf numFmtId="0" fontId="13" fillId="8" borderId="3" xfId="0" applyFont="1" applyFill="1" applyBorder="1" applyAlignment="1">
      <alignment horizontal="right" vertical="top" wrapText="1"/>
    </xf>
    <xf numFmtId="0" fontId="13" fillId="9" borderId="3" xfId="0" applyFont="1" applyFill="1" applyBorder="1"/>
    <xf numFmtId="0" fontId="13" fillId="8" borderId="3" xfId="0" applyFont="1" applyFill="1" applyBorder="1" applyAlignment="1">
      <alignment horizontal="right" wrapText="1"/>
    </xf>
    <xf numFmtId="0" fontId="3" fillId="9" borderId="3" xfId="0" applyFont="1" applyFill="1" applyBorder="1"/>
    <xf numFmtId="0" fontId="9" fillId="9" borderId="3" xfId="0" applyFont="1" applyFill="1" applyBorder="1" applyAlignment="1">
      <alignment wrapText="1"/>
    </xf>
    <xf numFmtId="0" fontId="44" fillId="4" borderId="2" xfId="0" applyFont="1" applyFill="1" applyBorder="1"/>
    <xf numFmtId="0" fontId="4" fillId="4" borderId="3" xfId="0" applyFont="1" applyFill="1" applyBorder="1"/>
    <xf numFmtId="0" fontId="4" fillId="4" borderId="2" xfId="0" applyFont="1" applyFill="1" applyBorder="1"/>
    <xf numFmtId="0" fontId="54" fillId="4" borderId="2" xfId="0" applyFont="1" applyFill="1" applyBorder="1"/>
    <xf numFmtId="0" fontId="44" fillId="4" borderId="2" xfId="0" applyFont="1" applyFill="1" applyBorder="1" applyAlignment="1">
      <alignment vertical="top" wrapText="1"/>
    </xf>
    <xf numFmtId="0" fontId="4" fillId="4" borderId="3" xfId="0" applyFont="1" applyFill="1" applyBorder="1" applyAlignment="1">
      <alignmen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3" borderId="2" xfId="0" applyFont="1" applyFill="1" applyBorder="1"/>
    <xf numFmtId="0" fontId="55" fillId="4" borderId="3" xfId="0" applyFont="1" applyFill="1" applyBorder="1" applyAlignment="1">
      <alignment horizontal="right"/>
    </xf>
    <xf numFmtId="0" fontId="62" fillId="4" borderId="3" xfId="0" applyFont="1" applyFill="1" applyBorder="1"/>
    <xf numFmtId="0" fontId="4" fillId="8" borderId="2" xfId="0" applyFont="1" applyFill="1" applyBorder="1"/>
    <xf numFmtId="0" fontId="4" fillId="3" borderId="2"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2" xfId="3" applyFont="1" applyFill="1" applyBorder="1" applyAlignment="1">
      <alignment horizontal="left" vertical="top"/>
    </xf>
    <xf numFmtId="0" fontId="4" fillId="4" borderId="2" xfId="0" applyFont="1" applyFill="1" applyBorder="1" applyAlignment="1">
      <alignment vertical="center"/>
    </xf>
    <xf numFmtId="0" fontId="55" fillId="0" borderId="3" xfId="0" applyFont="1" applyBorder="1" applyAlignment="1">
      <alignment horizontal="right"/>
    </xf>
    <xf numFmtId="0" fontId="0" fillId="4" borderId="3" xfId="0" applyFill="1" applyBorder="1" applyAlignment="1"/>
    <xf numFmtId="0" fontId="53" fillId="4" borderId="27" xfId="0" applyFont="1" applyFill="1" applyBorder="1" applyAlignment="1">
      <alignment vertical="center" wrapText="1"/>
    </xf>
    <xf numFmtId="0" fontId="4" fillId="4" borderId="2" xfId="0" applyFont="1" applyFill="1" applyBorder="1" applyAlignment="1">
      <alignment vertical="center" wrapText="1"/>
    </xf>
    <xf numFmtId="0" fontId="0" fillId="4" borderId="2" xfId="0" applyFill="1" applyBorder="1"/>
    <xf numFmtId="0" fontId="54" fillId="4" borderId="2" xfId="0" applyFont="1" applyFill="1" applyBorder="1" applyAlignment="1">
      <alignment horizontal="left" vertical="top"/>
    </xf>
    <xf numFmtId="0" fontId="4" fillId="4" borderId="2" xfId="0" applyFont="1" applyFill="1" applyBorder="1" applyAlignment="1">
      <alignment wrapText="1"/>
    </xf>
    <xf numFmtId="9" fontId="4" fillId="4" borderId="3" xfId="2" applyFont="1" applyFill="1" applyBorder="1"/>
    <xf numFmtId="0" fontId="13" fillId="4" borderId="2" xfId="0" applyFont="1" applyFill="1" applyBorder="1" applyAlignment="1">
      <alignment vertical="center"/>
    </xf>
    <xf numFmtId="0" fontId="53" fillId="4" borderId="2" xfId="0" applyFont="1" applyFill="1" applyBorder="1" applyAlignment="1">
      <alignment vertical="center" wrapText="1"/>
    </xf>
    <xf numFmtId="0" fontId="13" fillId="4" borderId="3" xfId="0" applyFont="1" applyFill="1" applyBorder="1"/>
    <xf numFmtId="0" fontId="0" fillId="4" borderId="7" xfId="0" applyFill="1" applyBorder="1"/>
    <xf numFmtId="0" fontId="0" fillId="4" borderId="8" xfId="0" applyFill="1" applyBorder="1"/>
    <xf numFmtId="0" fontId="51" fillId="4" borderId="9" xfId="0" applyFont="1" applyFill="1" applyBorder="1" applyAlignment="1">
      <alignment horizontal="right"/>
    </xf>
    <xf numFmtId="2" fontId="13" fillId="9" borderId="3" xfId="0" applyNumberFormat="1" applyFont="1" applyFill="1" applyBorder="1" applyAlignment="1">
      <alignment horizontal="right" wrapText="1"/>
    </xf>
    <xf numFmtId="2" fontId="13" fillId="8" borderId="3" xfId="0" applyNumberFormat="1" applyFont="1" applyFill="1" applyBorder="1" applyAlignment="1">
      <alignment horizontal="right" vertical="top" wrapText="1"/>
    </xf>
    <xf numFmtId="0" fontId="60" fillId="9" borderId="0" xfId="0" applyFont="1" applyFill="1" applyBorder="1" applyAlignment="1">
      <alignment horizontal="left" indent="3"/>
    </xf>
    <xf numFmtId="0" fontId="60" fillId="2" borderId="0" xfId="0" applyFont="1" applyFill="1" applyBorder="1" applyAlignment="1">
      <alignment horizontal="left" indent="3"/>
    </xf>
    <xf numFmtId="0" fontId="60" fillId="4" borderId="0" xfId="0" applyFont="1" applyFill="1" applyBorder="1" applyAlignment="1">
      <alignment horizontal="left" indent="3"/>
    </xf>
    <xf numFmtId="0" fontId="60" fillId="4" borderId="0" xfId="0" applyFont="1" applyFill="1" applyBorder="1" applyAlignment="1">
      <alignment horizontal="left" vertical="top" indent="3"/>
    </xf>
    <xf numFmtId="0" fontId="60" fillId="0" borderId="0" xfId="0" applyFont="1" applyFill="1" applyBorder="1" applyAlignment="1">
      <alignment horizontal="left" indent="3"/>
    </xf>
    <xf numFmtId="0" fontId="68" fillId="4" borderId="0" xfId="5" applyFont="1" applyFill="1" applyAlignment="1" applyProtection="1">
      <alignment horizontal="left" indent="3"/>
    </xf>
    <xf numFmtId="0" fontId="44" fillId="0" borderId="2" xfId="0" applyFont="1" applyFill="1" applyBorder="1"/>
    <xf numFmtId="0" fontId="2" fillId="0" borderId="0" xfId="0" applyFont="1" applyFill="1" applyBorder="1" applyAlignment="1">
      <alignment wrapText="1"/>
    </xf>
    <xf numFmtId="2" fontId="13" fillId="8" borderId="14" xfId="2" applyNumberFormat="1" applyFont="1" applyFill="1" applyBorder="1" applyAlignment="1">
      <alignment wrapText="1"/>
    </xf>
    <xf numFmtId="2" fontId="13" fillId="8" borderId="0" xfId="0" applyNumberFormat="1" applyFont="1" applyFill="1" applyBorder="1" applyAlignment="1">
      <alignment horizontal="right" vertical="top" wrapText="1"/>
    </xf>
    <xf numFmtId="167" fontId="13" fillId="15" borderId="14" xfId="2" applyNumberFormat="1" applyFont="1" applyFill="1" applyBorder="1" applyAlignment="1">
      <alignment wrapText="1"/>
    </xf>
    <xf numFmtId="0" fontId="3" fillId="0" borderId="0" xfId="0" applyFont="1" applyFill="1" applyBorder="1"/>
    <xf numFmtId="0" fontId="9" fillId="0" borderId="0" xfId="0" applyFont="1" applyFill="1" applyBorder="1"/>
    <xf numFmtId="0" fontId="60" fillId="5" borderId="0" xfId="5" applyFont="1" applyFill="1" applyAlignment="1" applyProtection="1">
      <alignment horizontal="left" indent="3"/>
    </xf>
    <xf numFmtId="0" fontId="0" fillId="0" borderId="2" xfId="0" applyBorder="1" applyAlignment="1">
      <alignment vertical="center"/>
    </xf>
    <xf numFmtId="0" fontId="0" fillId="0" borderId="0" xfId="0" applyBorder="1" applyAlignment="1">
      <alignment vertical="center"/>
    </xf>
    <xf numFmtId="0" fontId="69" fillId="2" borderId="8" xfId="0" applyFont="1" applyFill="1" applyBorder="1" applyAlignment="1">
      <alignment horizontal="right"/>
    </xf>
    <xf numFmtId="0" fontId="69" fillId="2" borderId="9" xfId="0" applyFont="1" applyFill="1" applyBorder="1" applyAlignment="1">
      <alignment horizontal="right"/>
    </xf>
    <xf numFmtId="0" fontId="4" fillId="9" borderId="2" xfId="0" applyFont="1" applyFill="1" applyBorder="1" applyAlignment="1">
      <alignment horizontal="left" vertical="center" wrapText="1"/>
    </xf>
    <xf numFmtId="0" fontId="4" fillId="9" borderId="0" xfId="0" applyFont="1" applyFill="1" applyBorder="1" applyAlignment="1">
      <alignment horizontal="left" vertical="center" wrapText="1"/>
    </xf>
    <xf numFmtId="0" fontId="4" fillId="9" borderId="3" xfId="0" applyFont="1" applyFill="1" applyBorder="1" applyAlignment="1">
      <alignment horizontal="left" vertical="center" wrapText="1"/>
    </xf>
    <xf numFmtId="0" fontId="4" fillId="9" borderId="2" xfId="0" applyFont="1" applyFill="1" applyBorder="1" applyAlignment="1">
      <alignment horizontal="left" vertical="top" wrapText="1"/>
    </xf>
    <xf numFmtId="0" fontId="4" fillId="9" borderId="0" xfId="0" applyFont="1" applyFill="1" applyBorder="1" applyAlignment="1">
      <alignment horizontal="left" vertical="top" wrapText="1"/>
    </xf>
    <xf numFmtId="0" fontId="4" fillId="9" borderId="3" xfId="0" applyFont="1" applyFill="1" applyBorder="1" applyAlignment="1">
      <alignment horizontal="left" vertical="top" wrapText="1"/>
    </xf>
    <xf numFmtId="0" fontId="11" fillId="10" borderId="0" xfId="0" applyFont="1" applyFill="1" applyBorder="1" applyAlignment="1">
      <alignment horizontal="center" wrapText="1"/>
    </xf>
    <xf numFmtId="0" fontId="0" fillId="0" borderId="0" xfId="0" applyBorder="1" applyAlignment="1">
      <alignment horizontal="center" wrapText="1"/>
    </xf>
    <xf numFmtId="0" fontId="4" fillId="4" borderId="2" xfId="0" applyFont="1" applyFill="1" applyBorder="1" applyAlignment="1">
      <alignment horizontal="left" vertical="top" wrapText="1"/>
    </xf>
    <xf numFmtId="0" fontId="4" fillId="4" borderId="0"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0" borderId="0" xfId="0" applyFont="1" applyBorder="1" applyAlignment="1">
      <alignment horizontal="left" vertical="top" wrapText="1"/>
    </xf>
    <xf numFmtId="0" fontId="4" fillId="0" borderId="3" xfId="0" applyFont="1" applyBorder="1" applyAlignment="1">
      <alignment horizontal="left" vertical="top" wrapText="1"/>
    </xf>
    <xf numFmtId="0" fontId="4" fillId="9" borderId="2" xfId="0" applyFont="1" applyFill="1" applyBorder="1" applyAlignment="1">
      <alignment wrapText="1"/>
    </xf>
    <xf numFmtId="0" fontId="4" fillId="9" borderId="0" xfId="0" applyFont="1" applyFill="1" applyBorder="1" applyAlignment="1">
      <alignment wrapText="1"/>
    </xf>
    <xf numFmtId="0" fontId="9" fillId="0" borderId="0" xfId="0" applyFont="1" applyBorder="1" applyAlignment="1">
      <alignment wrapText="1"/>
    </xf>
    <xf numFmtId="0" fontId="4" fillId="0" borderId="0" xfId="0" applyFont="1" applyBorder="1" applyAlignment="1">
      <alignment wrapText="1"/>
    </xf>
    <xf numFmtId="0" fontId="4" fillId="0" borderId="3" xfId="0" applyFont="1" applyBorder="1" applyAlignment="1">
      <alignment wrapText="1"/>
    </xf>
    <xf numFmtId="0" fontId="0" fillId="0" borderId="0" xfId="0" applyBorder="1" applyAlignment="1">
      <alignment wrapText="1"/>
    </xf>
    <xf numFmtId="0" fontId="0" fillId="0" borderId="3" xfId="0" applyBorder="1" applyAlignment="1">
      <alignment wrapText="1"/>
    </xf>
    <xf numFmtId="3" fontId="4" fillId="3" borderId="0" xfId="0" applyNumberFormat="1" applyFont="1" applyFill="1" applyBorder="1" applyAlignment="1">
      <alignment horizontal="right" vertical="center" wrapText="1"/>
    </xf>
    <xf numFmtId="0" fontId="4" fillId="4" borderId="2" xfId="0" applyFont="1" applyFill="1" applyBorder="1" applyAlignment="1">
      <alignment vertical="center" wrapText="1"/>
    </xf>
    <xf numFmtId="0" fontId="0" fillId="0" borderId="0" xfId="0" applyBorder="1" applyAlignment="1"/>
    <xf numFmtId="0" fontId="0" fillId="0" borderId="3" xfId="0" applyBorder="1" applyAlignment="1"/>
    <xf numFmtId="0" fontId="4" fillId="4" borderId="2" xfId="0" applyFont="1" applyFill="1" applyBorder="1" applyAlignment="1">
      <alignment vertical="center"/>
    </xf>
    <xf numFmtId="0" fontId="11" fillId="11" borderId="0" xfId="0" applyFont="1" applyFill="1" applyBorder="1" applyAlignment="1">
      <alignment horizontal="center" wrapText="1"/>
    </xf>
    <xf numFmtId="0" fontId="4" fillId="4" borderId="10" xfId="0" applyFont="1" applyFill="1" applyBorder="1" applyAlignment="1">
      <alignment horizontal="right" vertical="center" wrapText="1"/>
    </xf>
    <xf numFmtId="0" fontId="4" fillId="4" borderId="22" xfId="0" applyFont="1" applyFill="1" applyBorder="1" applyAlignment="1">
      <alignment horizontal="right" vertical="center" wrapText="1"/>
    </xf>
    <xf numFmtId="0" fontId="4" fillId="4" borderId="0" xfId="0" applyFont="1" applyFill="1" applyBorder="1" applyAlignment="1">
      <alignment horizontal="right" vertical="center" wrapText="1"/>
    </xf>
    <xf numFmtId="0" fontId="4" fillId="3" borderId="10" xfId="0" applyFont="1" applyFill="1" applyBorder="1" applyAlignment="1">
      <alignment horizontal="right" vertical="center" wrapText="1"/>
    </xf>
    <xf numFmtId="9" fontId="4" fillId="4" borderId="3" xfId="2" applyFont="1" applyFill="1" applyBorder="1" applyAlignment="1">
      <alignment horizontal="right" vertical="center" wrapText="1"/>
    </xf>
    <xf numFmtId="3" fontId="4" fillId="3" borderId="22" xfId="0" applyNumberFormat="1" applyFont="1" applyFill="1" applyBorder="1" applyAlignment="1">
      <alignment horizontal="right" vertical="center" wrapText="1"/>
    </xf>
    <xf numFmtId="0" fontId="4" fillId="3" borderId="22" xfId="0" applyFont="1" applyFill="1" applyBorder="1" applyAlignment="1">
      <alignment horizontal="right" vertical="center" wrapText="1"/>
    </xf>
    <xf numFmtId="0" fontId="4" fillId="3" borderId="0" xfId="0" applyFont="1" applyFill="1" applyBorder="1" applyAlignment="1">
      <alignment horizontal="right" vertical="center" wrapText="1"/>
    </xf>
    <xf numFmtId="9" fontId="4" fillId="3" borderId="3" xfId="2" applyFont="1" applyFill="1" applyBorder="1" applyAlignment="1">
      <alignment horizontal="right" vertical="center" wrapText="1"/>
    </xf>
    <xf numFmtId="3" fontId="4" fillId="4" borderId="22" xfId="0" applyNumberFormat="1" applyFont="1" applyFill="1" applyBorder="1" applyAlignment="1">
      <alignment horizontal="right" vertical="center" wrapText="1"/>
    </xf>
    <xf numFmtId="9" fontId="4" fillId="3" borderId="3" xfId="0" applyNumberFormat="1" applyFont="1" applyFill="1" applyBorder="1" applyAlignment="1">
      <alignment horizontal="right" vertical="center" wrapText="1"/>
    </xf>
    <xf numFmtId="9" fontId="4" fillId="4" borderId="3" xfId="0" applyNumberFormat="1" applyFont="1" applyFill="1" applyBorder="1" applyAlignment="1">
      <alignment horizontal="right" vertical="center" wrapText="1"/>
    </xf>
    <xf numFmtId="0" fontId="13" fillId="4" borderId="2" xfId="0" applyFont="1" applyFill="1" applyBorder="1" applyAlignment="1">
      <alignment horizontal="left" vertical="center" wrapText="1"/>
    </xf>
    <xf numFmtId="0" fontId="4" fillId="0" borderId="0" xfId="0" applyFont="1" applyBorder="1" applyAlignment="1">
      <alignment horizontal="left" vertical="center" wrapText="1"/>
    </xf>
    <xf numFmtId="0" fontId="4" fillId="0" borderId="3" xfId="0" applyFont="1" applyBorder="1" applyAlignment="1">
      <alignment horizontal="left" vertical="center" wrapText="1"/>
    </xf>
    <xf numFmtId="0" fontId="4" fillId="4" borderId="3" xfId="0" applyFont="1" applyFill="1" applyBorder="1" applyAlignment="1">
      <alignment horizontal="right" vertical="center" wrapText="1"/>
    </xf>
    <xf numFmtId="0" fontId="4" fillId="4" borderId="11" xfId="0" applyFont="1" applyFill="1" applyBorder="1" applyAlignment="1">
      <alignment horizontal="right" vertical="center" wrapText="1"/>
    </xf>
    <xf numFmtId="0" fontId="4" fillId="3" borderId="11" xfId="0" applyFont="1" applyFill="1" applyBorder="1" applyAlignment="1">
      <alignment horizontal="right" vertical="center" wrapText="1"/>
    </xf>
    <xf numFmtId="3" fontId="4" fillId="4" borderId="0" xfId="0" applyNumberFormat="1" applyFont="1" applyFill="1" applyBorder="1" applyAlignment="1">
      <alignment horizontal="right" vertical="center" wrapText="1"/>
    </xf>
    <xf numFmtId="0" fontId="41" fillId="2" borderId="8" xfId="0" applyFont="1" applyFill="1" applyBorder="1" applyAlignment="1">
      <alignment horizontal="right"/>
    </xf>
    <xf numFmtId="0" fontId="41" fillId="2" borderId="9" xfId="0" applyFont="1" applyFill="1" applyBorder="1" applyAlignment="1">
      <alignment horizontal="right"/>
    </xf>
    <xf numFmtId="0" fontId="4" fillId="3" borderId="0" xfId="0" applyFont="1" applyFill="1" applyBorder="1" applyAlignment="1">
      <alignment vertical="center" wrapText="1"/>
    </xf>
    <xf numFmtId="0" fontId="4" fillId="0" borderId="0" xfId="0" applyFont="1" applyBorder="1" applyAlignment="1"/>
    <xf numFmtId="0" fontId="11" fillId="6" borderId="0" xfId="0" applyFont="1" applyFill="1" applyBorder="1" applyAlignment="1">
      <alignment vertical="center" wrapText="1"/>
    </xf>
    <xf numFmtId="0" fontId="49" fillId="6" borderId="0" xfId="0" applyFont="1" applyFill="1" applyBorder="1" applyAlignment="1"/>
    <xf numFmtId="0" fontId="4" fillId="4" borderId="0" xfId="0" applyFont="1" applyFill="1" applyBorder="1" applyAlignment="1">
      <alignment vertical="center" wrapText="1"/>
    </xf>
    <xf numFmtId="0" fontId="4" fillId="4" borderId="0" xfId="0" applyFont="1" applyFill="1" applyBorder="1" applyAlignment="1"/>
    <xf numFmtId="0" fontId="44" fillId="0" borderId="2" xfId="0" applyFont="1" applyBorder="1" applyAlignment="1">
      <alignment vertical="center"/>
    </xf>
    <xf numFmtId="0" fontId="4" fillId="2" borderId="2"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3" xfId="0" applyFont="1" applyFill="1" applyBorder="1" applyAlignment="1">
      <alignment horizontal="left" vertical="center" wrapText="1"/>
    </xf>
    <xf numFmtId="0" fontId="36" fillId="0" borderId="0" xfId="0" applyFont="1" applyBorder="1" applyAlignment="1">
      <alignment horizontal="right" wrapText="1"/>
    </xf>
    <xf numFmtId="0" fontId="37" fillId="0" borderId="3" xfId="0" applyFont="1" applyBorder="1" applyAlignment="1">
      <alignment horizontal="right"/>
    </xf>
    <xf numFmtId="0" fontId="16" fillId="2" borderId="0" xfId="0" applyFont="1" applyFill="1" applyBorder="1" applyAlignment="1">
      <alignment vertical="center" wrapText="1"/>
    </xf>
    <xf numFmtId="0" fontId="36" fillId="0" borderId="0" xfId="0" applyFont="1" applyFill="1" applyBorder="1" applyAlignment="1">
      <alignment horizontal="right" wrapText="1"/>
    </xf>
    <xf numFmtId="0" fontId="38" fillId="2" borderId="2" xfId="0" applyFont="1" applyFill="1" applyBorder="1" applyAlignment="1">
      <alignment vertical="center" wrapText="1"/>
    </xf>
    <xf numFmtId="0" fontId="38" fillId="2" borderId="0" xfId="0" applyFont="1" applyFill="1" applyBorder="1" applyAlignment="1">
      <alignment vertical="center" wrapText="1"/>
    </xf>
    <xf numFmtId="0" fontId="35" fillId="2" borderId="8" xfId="0" applyFont="1" applyFill="1" applyBorder="1" applyAlignment="1">
      <alignment horizontal="right"/>
    </xf>
    <xf numFmtId="0" fontId="35" fillId="2" borderId="9" xfId="0" applyFont="1" applyFill="1" applyBorder="1" applyAlignment="1">
      <alignment horizontal="right"/>
    </xf>
    <xf numFmtId="0" fontId="4" fillId="0" borderId="2" xfId="0" applyFont="1" applyFill="1" applyBorder="1" applyAlignment="1">
      <alignment vertical="center" wrapText="1"/>
    </xf>
    <xf numFmtId="0" fontId="4" fillId="0" borderId="0" xfId="0" applyFont="1" applyFill="1" applyBorder="1" applyAlignment="1">
      <alignment vertical="center" wrapText="1"/>
    </xf>
    <xf numFmtId="0" fontId="7" fillId="0" borderId="0" xfId="0" applyFont="1" applyFill="1" applyBorder="1" applyAlignment="1"/>
    <xf numFmtId="0" fontId="7" fillId="0" borderId="3" xfId="0" applyFont="1" applyFill="1" applyBorder="1" applyAlignment="1"/>
    <xf numFmtId="0" fontId="40" fillId="0" borderId="0" xfId="0" applyFont="1" applyBorder="1" applyAlignment="1"/>
    <xf numFmtId="0" fontId="4" fillId="0" borderId="3" xfId="0" applyFont="1" applyFill="1" applyBorder="1" applyAlignment="1">
      <alignment vertical="center" wrapText="1"/>
    </xf>
    <xf numFmtId="0" fontId="13" fillId="0" borderId="2"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3" xfId="0" applyFont="1" applyFill="1" applyBorder="1" applyAlignment="1">
      <alignment horizontal="left" vertical="center" wrapText="1"/>
    </xf>
  </cellXfs>
  <cellStyles count="6">
    <cellStyle name="Comma" xfId="1" builtinId="3"/>
    <cellStyle name="Hyperlink" xfId="5" builtinId="8"/>
    <cellStyle name="Normal" xfId="0" builtinId="0"/>
    <cellStyle name="Normal 2" xfId="3"/>
    <cellStyle name="Percent" xfId="2" builtinId="5"/>
    <cellStyle name="Percent 2" xfId="4"/>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680416</xdr:colOff>
      <xdr:row>0</xdr:row>
      <xdr:rowOff>1</xdr:rowOff>
    </xdr:from>
    <xdr:to>
      <xdr:col>8</xdr:col>
      <xdr:colOff>2893632</xdr:colOff>
      <xdr:row>0</xdr:row>
      <xdr:rowOff>3098800</xdr:rowOff>
    </xdr:to>
    <xdr:pic>
      <xdr:nvPicPr>
        <xdr:cNvPr id="3" name="Picture 2" descr="TEL18003_SPREADSHEET HEADERS-01.jpg"/>
        <xdr:cNvPicPr>
          <a:picLocks noChangeAspect="1"/>
        </xdr:cNvPicPr>
      </xdr:nvPicPr>
      <xdr:blipFill>
        <a:blip xmlns:r="http://schemas.openxmlformats.org/officeDocument/2006/relationships" r:embed="rId1"/>
        <a:stretch>
          <a:fillRect/>
        </a:stretch>
      </xdr:blipFill>
      <xdr:spPr>
        <a:xfrm>
          <a:off x="1340816" y="1"/>
          <a:ext cx="11503266" cy="3098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1650999</xdr:colOff>
      <xdr:row>0</xdr:row>
      <xdr:rowOff>2540</xdr:rowOff>
    </xdr:from>
    <xdr:to>
      <xdr:col>11</xdr:col>
      <xdr:colOff>12701</xdr:colOff>
      <xdr:row>0</xdr:row>
      <xdr:rowOff>3092665</xdr:rowOff>
    </xdr:to>
    <xdr:pic>
      <xdr:nvPicPr>
        <xdr:cNvPr id="2" name="Picture 1" descr="TEL18003_SPREADSHEET HEADERS-03.jpg"/>
        <xdr:cNvPicPr>
          <a:picLocks noChangeAspect="1"/>
        </xdr:cNvPicPr>
      </xdr:nvPicPr>
      <xdr:blipFill>
        <a:blip xmlns:r="http://schemas.openxmlformats.org/officeDocument/2006/relationships" r:embed="rId1"/>
        <a:stretch>
          <a:fillRect/>
        </a:stretch>
      </xdr:blipFill>
      <xdr:spPr>
        <a:xfrm>
          <a:off x="2324099" y="2540"/>
          <a:ext cx="11531602" cy="3090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12700</xdr:rowOff>
    </xdr:from>
    <xdr:to>
      <xdr:col>9</xdr:col>
      <xdr:colOff>0</xdr:colOff>
      <xdr:row>0</xdr:row>
      <xdr:rowOff>3095183</xdr:rowOff>
    </xdr:to>
    <xdr:pic>
      <xdr:nvPicPr>
        <xdr:cNvPr id="2" name="Picture 1" descr="TEL18003_SPREADSHEET HEADERS-04.jpg"/>
        <xdr:cNvPicPr>
          <a:picLocks noChangeAspect="1"/>
        </xdr:cNvPicPr>
      </xdr:nvPicPr>
      <xdr:blipFill>
        <a:blip xmlns:r="http://schemas.openxmlformats.org/officeDocument/2006/relationships" r:embed="rId1"/>
        <a:stretch>
          <a:fillRect/>
        </a:stretch>
      </xdr:blipFill>
      <xdr:spPr>
        <a:xfrm>
          <a:off x="1168400" y="12700"/>
          <a:ext cx="4089400" cy="30824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5039</xdr:colOff>
      <xdr:row>0</xdr:row>
      <xdr:rowOff>0</xdr:rowOff>
    </xdr:from>
    <xdr:to>
      <xdr:col>9</xdr:col>
      <xdr:colOff>1409701</xdr:colOff>
      <xdr:row>1</xdr:row>
      <xdr:rowOff>127000</xdr:rowOff>
    </xdr:to>
    <xdr:pic>
      <xdr:nvPicPr>
        <xdr:cNvPr id="2" name="Picture 1" descr="TEL18003_SPREADSHEET HEADERS-05.jpg"/>
        <xdr:cNvPicPr>
          <a:picLocks noChangeAspect="1"/>
        </xdr:cNvPicPr>
      </xdr:nvPicPr>
      <xdr:blipFill>
        <a:blip xmlns:r="http://schemas.openxmlformats.org/officeDocument/2006/relationships" r:embed="rId1"/>
        <a:stretch>
          <a:fillRect/>
        </a:stretch>
      </xdr:blipFill>
      <xdr:spPr>
        <a:xfrm>
          <a:off x="1249639" y="0"/>
          <a:ext cx="12021862" cy="3238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telstra.com/sustainability/report" TargetMode="External"/><Relationship Id="rId7" Type="http://schemas.openxmlformats.org/officeDocument/2006/relationships/hyperlink" Target="http://www.telstra.com/sustainability/report" TargetMode="External"/><Relationship Id="rId2" Type="http://schemas.openxmlformats.org/officeDocument/2006/relationships/hyperlink" Target="http://1u0b5867gsn1ez16a1p2vcj1-wpengine.netdna-ssl.com/wp-content/uploads/2017/09/BP-2017-GRI-Content-Index.pdf" TargetMode="External"/><Relationship Id="rId1" Type="http://schemas.openxmlformats.org/officeDocument/2006/relationships/hyperlink" Target="http://1u0b5867gsn1ez16a1p2vcj1-wpengine.netdna-ssl.com/wp-content/uploads/2017/09/BP-2017-Glossary.pdf" TargetMode="External"/><Relationship Id="rId6" Type="http://schemas.openxmlformats.org/officeDocument/2006/relationships/hyperlink" Target="http://www.telstra.com/sustainability/report" TargetMode="External"/><Relationship Id="rId5" Type="http://schemas.openxmlformats.org/officeDocument/2006/relationships/hyperlink" Target="http://www.telstra.com/sustainability/report" TargetMode="External"/><Relationship Id="rId4" Type="http://schemas.openxmlformats.org/officeDocument/2006/relationships/hyperlink" Target="http://1u0b5867gsn1ez16a1p2vcj1-wpengine.netdna-ssl.com/wp-content/uploads/2017/09/BP-2017-Telstra-Assurance-Statement.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0"/>
  <sheetViews>
    <sheetView tabSelected="1" zoomScaleNormal="100" workbookViewId="0">
      <selection activeCell="D3" sqref="D3"/>
    </sheetView>
  </sheetViews>
  <sheetFormatPr defaultColWidth="6.7109375" defaultRowHeight="15"/>
  <cols>
    <col min="1" max="1" width="8.7109375" customWidth="1"/>
    <col min="2" max="2" width="9" customWidth="1"/>
    <col min="3" max="3" width="14.28515625" customWidth="1"/>
    <col min="4" max="8" width="18.7109375" customWidth="1"/>
    <col min="9" max="9" width="43.42578125" customWidth="1"/>
    <col min="10" max="10" width="18.7109375" style="3" customWidth="1"/>
    <col min="11" max="11" width="9.7109375" style="3" customWidth="1"/>
    <col min="12" max="16" width="8.140625" style="3" customWidth="1"/>
    <col min="17" max="34" width="6.7109375" style="3"/>
  </cols>
  <sheetData>
    <row r="1" spans="1:9" s="3" customFormat="1" ht="245.1" customHeight="1">
      <c r="A1" s="1"/>
      <c r="B1" s="1"/>
      <c r="C1" s="349"/>
      <c r="D1" s="193"/>
      <c r="E1" s="2"/>
      <c r="F1" s="2"/>
      <c r="G1" s="2"/>
      <c r="H1" s="2"/>
      <c r="I1" s="28"/>
    </row>
    <row r="2" spans="1:9" s="3" customFormat="1" ht="23.1" customHeight="1">
      <c r="A2" s="1"/>
      <c r="B2" s="1"/>
      <c r="C2" s="102"/>
      <c r="D2" s="348"/>
      <c r="E2" s="30"/>
      <c r="F2" s="30"/>
      <c r="G2" s="30"/>
      <c r="H2" s="30"/>
      <c r="I2" s="32"/>
    </row>
    <row r="3" spans="1:9" s="3" customFormat="1" ht="18">
      <c r="A3" s="1"/>
      <c r="B3" s="1"/>
      <c r="C3" s="162"/>
      <c r="D3" s="161" t="s">
        <v>321</v>
      </c>
      <c r="E3" s="30"/>
      <c r="F3" s="30"/>
      <c r="G3" s="30"/>
      <c r="H3" s="30"/>
      <c r="I3" s="160"/>
    </row>
    <row r="4" spans="1:9" s="3" customFormat="1" ht="18">
      <c r="A4" s="1"/>
      <c r="B4" s="1"/>
      <c r="C4" s="162"/>
      <c r="D4" s="429" t="s">
        <v>12</v>
      </c>
      <c r="E4" s="30"/>
      <c r="F4" s="30"/>
      <c r="G4" s="30"/>
      <c r="H4" s="30"/>
      <c r="I4" s="160"/>
    </row>
    <row r="5" spans="1:9" s="3" customFormat="1" ht="18">
      <c r="A5" s="1"/>
      <c r="B5" s="1"/>
      <c r="C5" s="162"/>
      <c r="D5" s="429" t="s">
        <v>29</v>
      </c>
      <c r="E5" s="30"/>
      <c r="F5" s="30"/>
      <c r="G5" s="30"/>
      <c r="H5" s="30"/>
      <c r="I5" s="160"/>
    </row>
    <row r="6" spans="1:9" s="3" customFormat="1" ht="18">
      <c r="A6" s="1"/>
      <c r="B6" s="1"/>
      <c r="C6" s="162"/>
      <c r="D6" s="429" t="s">
        <v>24</v>
      </c>
      <c r="E6" s="30"/>
      <c r="F6" s="30"/>
      <c r="G6" s="30"/>
      <c r="H6" s="30"/>
      <c r="I6" s="160"/>
    </row>
    <row r="7" spans="1:9" s="3" customFormat="1" ht="18">
      <c r="A7" s="1"/>
      <c r="B7" s="1"/>
      <c r="C7" s="162"/>
      <c r="D7" s="429" t="s">
        <v>22</v>
      </c>
      <c r="E7" s="30"/>
      <c r="F7" s="30"/>
      <c r="G7" s="30"/>
      <c r="H7" s="30"/>
      <c r="I7" s="160"/>
    </row>
    <row r="8" spans="1:9" s="3" customFormat="1" ht="18">
      <c r="A8" s="1"/>
      <c r="B8" s="1"/>
      <c r="C8" s="162"/>
      <c r="D8" s="429" t="s">
        <v>53</v>
      </c>
      <c r="E8" s="30"/>
      <c r="F8" s="30"/>
      <c r="G8" s="30"/>
      <c r="H8" s="30"/>
      <c r="I8" s="160"/>
    </row>
    <row r="9" spans="1:9" s="3" customFormat="1" ht="18">
      <c r="A9" s="1"/>
      <c r="B9" s="1"/>
      <c r="C9" s="162"/>
      <c r="D9" s="430" t="s">
        <v>9</v>
      </c>
      <c r="E9" s="30"/>
      <c r="F9" s="30"/>
      <c r="G9" s="30"/>
      <c r="H9" s="30"/>
      <c r="I9" s="160"/>
    </row>
    <row r="10" spans="1:9" s="3" customFormat="1" ht="18">
      <c r="A10" s="1"/>
      <c r="B10" s="1"/>
      <c r="C10" s="162"/>
      <c r="D10" s="429" t="s">
        <v>74</v>
      </c>
      <c r="E10" s="30"/>
      <c r="F10" s="30"/>
      <c r="G10" s="30"/>
      <c r="H10" s="30"/>
      <c r="I10" s="160"/>
    </row>
    <row r="11" spans="1:9" s="3" customFormat="1" ht="18">
      <c r="A11" s="1"/>
      <c r="B11" s="1"/>
      <c r="C11" s="162"/>
      <c r="D11" s="429" t="s">
        <v>71</v>
      </c>
      <c r="E11" s="30"/>
      <c r="F11" s="30"/>
      <c r="G11" s="30"/>
      <c r="H11" s="30"/>
      <c r="I11" s="160"/>
    </row>
    <row r="12" spans="1:9" s="3" customFormat="1" ht="18">
      <c r="A12" s="1"/>
      <c r="B12" s="1"/>
      <c r="C12" s="162"/>
      <c r="D12" s="429" t="s">
        <v>69</v>
      </c>
      <c r="E12" s="30"/>
      <c r="F12" s="30"/>
      <c r="G12" s="30"/>
      <c r="H12" s="30"/>
      <c r="I12" s="160"/>
    </row>
    <row r="13" spans="1:9" s="3" customFormat="1" ht="18">
      <c r="A13" s="1"/>
      <c r="B13" s="1"/>
      <c r="C13" s="162"/>
      <c r="D13" s="429" t="s">
        <v>66</v>
      </c>
      <c r="E13" s="30"/>
      <c r="F13" s="30"/>
      <c r="G13" s="30"/>
      <c r="H13" s="30"/>
      <c r="I13" s="160"/>
    </row>
    <row r="14" spans="1:9" s="3" customFormat="1" ht="18">
      <c r="A14" s="1"/>
      <c r="B14" s="1"/>
      <c r="C14" s="162"/>
      <c r="D14" s="429" t="s">
        <v>104</v>
      </c>
      <c r="E14" s="30"/>
      <c r="F14" s="30"/>
      <c r="G14" s="30"/>
      <c r="H14" s="30"/>
      <c r="I14" s="160"/>
    </row>
    <row r="15" spans="1:9" s="3" customFormat="1" ht="18">
      <c r="A15" s="1"/>
      <c r="B15" s="1"/>
      <c r="C15" s="162"/>
      <c r="D15" s="429" t="s">
        <v>100</v>
      </c>
      <c r="E15" s="30"/>
      <c r="F15" s="30"/>
      <c r="G15" s="30"/>
      <c r="H15" s="30"/>
      <c r="I15" s="160"/>
    </row>
    <row r="16" spans="1:9" s="3" customFormat="1" ht="18">
      <c r="A16" s="1"/>
      <c r="B16" s="1"/>
      <c r="C16" s="162"/>
      <c r="D16" s="431" t="s">
        <v>98</v>
      </c>
      <c r="E16" s="30"/>
      <c r="F16" s="30"/>
      <c r="G16" s="30"/>
      <c r="H16" s="30"/>
      <c r="I16" s="160"/>
    </row>
    <row r="17" spans="1:9" s="3" customFormat="1" ht="18">
      <c r="A17" s="1"/>
      <c r="B17" s="1"/>
      <c r="C17" s="162"/>
      <c r="D17" s="431" t="s">
        <v>95</v>
      </c>
      <c r="E17" s="30"/>
      <c r="F17" s="30"/>
      <c r="G17" s="30"/>
      <c r="H17" s="30"/>
      <c r="I17" s="160"/>
    </row>
    <row r="18" spans="1:9" s="3" customFormat="1" ht="18">
      <c r="A18" s="1"/>
      <c r="B18" s="1"/>
      <c r="C18" s="162"/>
      <c r="D18" s="429" t="s">
        <v>7</v>
      </c>
      <c r="E18" s="30"/>
      <c r="F18" s="30"/>
      <c r="G18" s="30"/>
      <c r="H18" s="30"/>
      <c r="I18" s="160"/>
    </row>
    <row r="19" spans="1:9" s="3" customFormat="1" ht="18">
      <c r="A19" s="1"/>
      <c r="B19" s="1"/>
      <c r="C19" s="162"/>
      <c r="D19" s="429" t="s">
        <v>8</v>
      </c>
      <c r="E19" s="30"/>
      <c r="F19" s="30"/>
      <c r="G19" s="30"/>
      <c r="H19" s="30"/>
      <c r="I19" s="160"/>
    </row>
    <row r="20" spans="1:9" s="3" customFormat="1" ht="18">
      <c r="A20" s="1"/>
      <c r="B20" s="1"/>
      <c r="C20" s="162"/>
      <c r="D20" s="429" t="s">
        <v>107</v>
      </c>
      <c r="E20" s="30"/>
      <c r="F20" s="30"/>
      <c r="G20" s="30"/>
      <c r="H20" s="30"/>
      <c r="I20" s="160"/>
    </row>
    <row r="21" spans="1:9" s="3" customFormat="1" ht="18">
      <c r="A21" s="1"/>
      <c r="B21" s="1"/>
      <c r="C21" s="162"/>
      <c r="D21" s="431" t="s">
        <v>154</v>
      </c>
      <c r="E21" s="30"/>
      <c r="F21" s="30"/>
      <c r="G21" s="30"/>
      <c r="H21" s="30"/>
      <c r="I21" s="160"/>
    </row>
    <row r="22" spans="1:9" s="3" customFormat="1" ht="18">
      <c r="A22" s="1"/>
      <c r="B22" s="1"/>
      <c r="C22" s="162"/>
      <c r="D22" s="431" t="s">
        <v>10</v>
      </c>
      <c r="E22" s="30"/>
      <c r="F22" s="30"/>
      <c r="G22" s="30"/>
      <c r="H22" s="30"/>
      <c r="I22" s="160"/>
    </row>
    <row r="23" spans="1:9" s="3" customFormat="1" ht="18">
      <c r="A23" s="1"/>
      <c r="B23" s="1"/>
      <c r="C23" s="162"/>
      <c r="D23" s="431" t="s">
        <v>11</v>
      </c>
      <c r="E23" s="30"/>
      <c r="F23" s="30"/>
      <c r="G23" s="30"/>
      <c r="H23" s="30"/>
      <c r="I23" s="160"/>
    </row>
    <row r="24" spans="1:9" s="3" customFormat="1" ht="18">
      <c r="A24" s="1"/>
      <c r="B24" s="1"/>
      <c r="C24" s="162"/>
      <c r="D24" s="432"/>
      <c r="E24" s="30"/>
      <c r="F24" s="30"/>
      <c r="G24" s="30"/>
      <c r="H24" s="30"/>
      <c r="I24" s="160"/>
    </row>
    <row r="25" spans="1:9" s="3" customFormat="1" ht="18">
      <c r="A25" s="1"/>
      <c r="B25" s="1"/>
      <c r="C25" s="162"/>
      <c r="D25" s="161" t="s">
        <v>322</v>
      </c>
      <c r="E25" s="30"/>
      <c r="F25" s="30"/>
      <c r="G25" s="30"/>
      <c r="H25" s="30"/>
      <c r="I25" s="160"/>
    </row>
    <row r="26" spans="1:9" s="3" customFormat="1" ht="18">
      <c r="A26" s="1"/>
      <c r="B26" s="1"/>
      <c r="C26" s="162"/>
      <c r="D26" s="430" t="s">
        <v>186</v>
      </c>
      <c r="E26" s="30"/>
      <c r="F26" s="30"/>
      <c r="G26" s="30"/>
      <c r="H26" s="30"/>
      <c r="I26" s="160"/>
    </row>
    <row r="27" spans="1:9" s="3" customFormat="1" ht="18">
      <c r="A27" s="1"/>
      <c r="B27" s="1"/>
      <c r="C27" s="162"/>
      <c r="D27" s="430" t="s">
        <v>167</v>
      </c>
      <c r="E27" s="30"/>
      <c r="F27" s="30"/>
      <c r="G27" s="30"/>
      <c r="H27" s="30"/>
      <c r="I27" s="160"/>
    </row>
    <row r="28" spans="1:9" s="3" customFormat="1" ht="18">
      <c r="A28" s="1"/>
      <c r="B28" s="1"/>
      <c r="C28" s="162"/>
      <c r="D28" s="430" t="s">
        <v>221</v>
      </c>
      <c r="E28" s="30"/>
      <c r="F28" s="30"/>
      <c r="G28" s="30"/>
      <c r="H28" s="30"/>
      <c r="I28" s="160"/>
    </row>
    <row r="29" spans="1:9" s="3" customFormat="1" ht="18">
      <c r="A29" s="1"/>
      <c r="B29" s="1"/>
      <c r="C29" s="162"/>
      <c r="D29" s="432"/>
      <c r="E29" s="30"/>
      <c r="F29" s="30"/>
      <c r="G29" s="30"/>
      <c r="H29" s="30"/>
      <c r="I29" s="160"/>
    </row>
    <row r="30" spans="1:9" s="3" customFormat="1" ht="18">
      <c r="A30" s="1"/>
      <c r="B30" s="1"/>
      <c r="C30" s="162"/>
      <c r="D30" s="161" t="s">
        <v>323</v>
      </c>
      <c r="E30" s="30"/>
      <c r="F30" s="30"/>
      <c r="G30" s="30"/>
      <c r="H30" s="30"/>
      <c r="I30" s="160"/>
    </row>
    <row r="31" spans="1:9" s="3" customFormat="1" ht="18">
      <c r="A31" s="1"/>
      <c r="B31" s="1"/>
      <c r="C31" s="162"/>
      <c r="D31" s="431" t="s">
        <v>13</v>
      </c>
      <c r="E31" s="30"/>
      <c r="F31" s="30"/>
      <c r="G31" s="30"/>
      <c r="H31" s="30"/>
      <c r="I31" s="160"/>
    </row>
    <row r="32" spans="1:9" s="3" customFormat="1" ht="18">
      <c r="A32" s="1"/>
      <c r="B32" s="1"/>
      <c r="C32" s="162"/>
      <c r="D32" s="433" t="s">
        <v>252</v>
      </c>
      <c r="E32" s="30"/>
      <c r="F32" s="30"/>
      <c r="G32" s="30"/>
      <c r="H32" s="30"/>
      <c r="I32" s="160"/>
    </row>
    <row r="33" spans="1:9" s="3" customFormat="1" ht="18">
      <c r="A33" s="1"/>
      <c r="B33" s="1"/>
      <c r="C33" s="162"/>
      <c r="D33" s="430" t="s">
        <v>270</v>
      </c>
      <c r="E33" s="30"/>
      <c r="F33" s="30"/>
      <c r="G33" s="30"/>
      <c r="H33" s="30"/>
      <c r="I33" s="160"/>
    </row>
    <row r="34" spans="1:9" s="3" customFormat="1" ht="18">
      <c r="A34" s="1"/>
      <c r="B34" s="1"/>
      <c r="C34" s="162"/>
      <c r="D34" s="430" t="s">
        <v>285</v>
      </c>
      <c r="E34" s="30"/>
      <c r="F34" s="30"/>
      <c r="G34" s="30"/>
      <c r="H34" s="30"/>
      <c r="I34" s="160"/>
    </row>
    <row r="35" spans="1:9" s="3" customFormat="1" ht="18">
      <c r="A35" s="1"/>
      <c r="B35" s="1"/>
      <c r="C35" s="162"/>
      <c r="D35" s="430" t="s">
        <v>272</v>
      </c>
      <c r="E35" s="30"/>
      <c r="F35" s="30"/>
      <c r="G35" s="30"/>
      <c r="H35" s="30"/>
      <c r="I35" s="160"/>
    </row>
    <row r="36" spans="1:9" s="3" customFormat="1" ht="18">
      <c r="A36" s="1"/>
      <c r="B36" s="1"/>
      <c r="C36" s="162"/>
      <c r="D36" s="430" t="s">
        <v>276</v>
      </c>
      <c r="E36" s="30"/>
      <c r="F36" s="30"/>
      <c r="G36" s="30"/>
      <c r="H36" s="30"/>
      <c r="I36" s="160"/>
    </row>
    <row r="37" spans="1:9" s="3" customFormat="1" ht="18">
      <c r="A37" s="1"/>
      <c r="B37" s="1"/>
      <c r="C37" s="162"/>
      <c r="D37" s="430" t="s">
        <v>310</v>
      </c>
      <c r="E37" s="30"/>
      <c r="F37" s="30"/>
      <c r="G37" s="30"/>
      <c r="H37" s="30"/>
      <c r="I37" s="160"/>
    </row>
    <row r="38" spans="1:9" s="3" customFormat="1" ht="18">
      <c r="A38" s="1"/>
      <c r="B38" s="1"/>
      <c r="C38" s="162"/>
      <c r="D38" s="430" t="s">
        <v>315</v>
      </c>
      <c r="E38" s="30"/>
      <c r="F38" s="30"/>
      <c r="G38" s="30"/>
      <c r="H38" s="30"/>
      <c r="I38" s="160"/>
    </row>
    <row r="39" spans="1:9" s="3" customFormat="1" ht="18">
      <c r="A39" s="1"/>
      <c r="B39" s="1"/>
      <c r="C39" s="162"/>
      <c r="D39" s="161"/>
      <c r="E39" s="30"/>
      <c r="F39" s="30"/>
      <c r="G39" s="30"/>
      <c r="H39" s="30"/>
      <c r="I39" s="160"/>
    </row>
    <row r="40" spans="1:9" s="3" customFormat="1" ht="18">
      <c r="A40" s="1"/>
      <c r="B40" s="1"/>
      <c r="C40" s="162"/>
      <c r="D40" s="161" t="s">
        <v>18</v>
      </c>
      <c r="E40" s="30"/>
      <c r="F40" s="30"/>
      <c r="G40" s="30"/>
      <c r="H40" s="30"/>
      <c r="I40" s="160"/>
    </row>
    <row r="41" spans="1:9" s="3" customFormat="1" ht="18">
      <c r="A41" s="1"/>
      <c r="B41" s="1"/>
      <c r="C41" s="162"/>
      <c r="D41" s="442" t="s">
        <v>14</v>
      </c>
      <c r="E41" s="434"/>
      <c r="F41" s="434"/>
      <c r="G41" s="30"/>
      <c r="H41" s="30"/>
      <c r="I41" s="160"/>
    </row>
    <row r="42" spans="1:9" s="3" customFormat="1" ht="18">
      <c r="A42" s="1"/>
      <c r="B42" s="1"/>
      <c r="C42" s="162"/>
      <c r="D42" s="442" t="s">
        <v>15</v>
      </c>
      <c r="E42" s="434"/>
      <c r="F42" s="434"/>
      <c r="G42" s="30"/>
      <c r="H42" s="30"/>
      <c r="I42" s="160"/>
    </row>
    <row r="43" spans="1:9" s="3" customFormat="1" ht="18">
      <c r="A43" s="1"/>
      <c r="B43" s="1"/>
      <c r="C43" s="162"/>
      <c r="D43" s="442" t="s">
        <v>16</v>
      </c>
      <c r="E43" s="434"/>
      <c r="F43" s="434"/>
      <c r="G43" s="30"/>
      <c r="H43" s="30"/>
      <c r="I43" s="160"/>
    </row>
    <row r="44" spans="1:9" s="3" customFormat="1" ht="18">
      <c r="A44" s="1"/>
      <c r="B44" s="1"/>
      <c r="C44" s="162"/>
      <c r="D44" s="442" t="s">
        <v>17</v>
      </c>
      <c r="E44" s="434"/>
      <c r="F44" s="434"/>
      <c r="G44" s="30"/>
      <c r="H44" s="30"/>
      <c r="I44" s="160"/>
    </row>
    <row r="45" spans="1:9" s="3" customFormat="1" ht="18">
      <c r="A45" s="1"/>
      <c r="B45" s="1"/>
      <c r="C45" s="162"/>
      <c r="D45" s="430"/>
      <c r="E45" s="30"/>
      <c r="F45" s="30"/>
      <c r="G45" s="30"/>
      <c r="H45" s="30"/>
      <c r="I45" s="160"/>
    </row>
    <row r="46" spans="1:9" s="3" customFormat="1" ht="18">
      <c r="A46" s="1"/>
      <c r="B46" s="1"/>
      <c r="C46" s="162"/>
      <c r="D46" s="430"/>
      <c r="E46" s="30"/>
      <c r="F46" s="30"/>
      <c r="G46" s="30"/>
      <c r="H46" s="30"/>
      <c r="I46" s="160"/>
    </row>
    <row r="47" spans="1:9" s="3" customFormat="1" ht="18">
      <c r="A47" s="1"/>
      <c r="B47" s="1"/>
      <c r="C47" s="162"/>
      <c r="D47" s="430"/>
      <c r="E47" s="30"/>
      <c r="F47" s="30"/>
      <c r="G47" s="30"/>
      <c r="H47" s="30"/>
      <c r="I47" s="160"/>
    </row>
    <row r="48" spans="1:9" s="3" customFormat="1">
      <c r="A48" s="1"/>
      <c r="B48" s="1"/>
      <c r="C48" s="33"/>
      <c r="D48" s="430"/>
      <c r="E48" s="30"/>
      <c r="F48" s="30"/>
      <c r="G48" s="30"/>
      <c r="H48" s="30"/>
      <c r="I48" s="32"/>
    </row>
    <row r="49" spans="1:9" s="3" customFormat="1">
      <c r="A49" s="1"/>
      <c r="B49" s="1"/>
      <c r="C49" s="443"/>
      <c r="D49" s="444"/>
      <c r="E49" s="30"/>
      <c r="F49" s="30"/>
      <c r="G49" s="30"/>
      <c r="H49" s="30"/>
      <c r="I49" s="147"/>
    </row>
    <row r="50" spans="1:9" s="3" customFormat="1">
      <c r="C50" s="108"/>
      <c r="D50" s="109"/>
      <c r="E50" s="109"/>
      <c r="F50" s="109"/>
      <c r="G50" s="109"/>
      <c r="H50" s="445" t="s">
        <v>213</v>
      </c>
      <c r="I50" s="446"/>
    </row>
    <row r="51" spans="1:9" s="3" customFormat="1"/>
    <row r="52" spans="1:9" s="3" customFormat="1"/>
    <row r="53" spans="1:9" s="3" customFormat="1"/>
    <row r="54" spans="1:9" s="3" customFormat="1"/>
    <row r="55" spans="1:9" s="3" customFormat="1"/>
    <row r="56" spans="1:9" s="3" customFormat="1"/>
    <row r="57" spans="1:9" s="3" customFormat="1"/>
    <row r="58" spans="1:9" s="3" customFormat="1"/>
    <row r="59" spans="1:9" s="3" customFormat="1"/>
    <row r="60" spans="1:9" s="3" customFormat="1"/>
    <row r="61" spans="1:9" s="3" customFormat="1"/>
    <row r="62" spans="1:9" s="3" customFormat="1"/>
    <row r="63" spans="1:9" s="3" customFormat="1"/>
    <row r="64" spans="1:9"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sheetData>
  <sheetProtection algorithmName="SHA-512" hashValue="vkSBApnVqZf/rnqnCO/XDbvNBBQyg22rgzcesj+sovsof3a9nXdV6UfI7HBT/bvsF1jARBHIItd5dqU6raAufw==" saltValue="qnBdvm/uc2rFABkMgYWRtg==" spinCount="100000" sheet="1" objects="1" scenarios="1"/>
  <mergeCells count="2">
    <mergeCell ref="C49:D49"/>
    <mergeCell ref="H50:I50"/>
  </mergeCells>
  <phoneticPr fontId="1" type="noConversion"/>
  <hyperlinks>
    <hyperlink ref="D43:F43" r:id="rId1" display="2017 Sustainability Report Glossary"/>
    <hyperlink ref="D44:F44" r:id="rId2" display="2017 Sustainability Report GRI Content Index"/>
    <hyperlink ref="D41" r:id="rId3"/>
    <hyperlink ref="D42:F42" r:id="rId4" display="2017 Sustainability Report Assurance Statement"/>
    <hyperlink ref="D42" r:id="rId5"/>
    <hyperlink ref="D43" r:id="rId6"/>
    <hyperlink ref="D44" r:id="rId7"/>
  </hyperlinks>
  <pageMargins left="0.7" right="0.7" top="0.75" bottom="0.75" header="0.3" footer="0.3"/>
  <pageSetup paperSize="9" orientation="portrait"/>
  <drawing r:id="rId8"/>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17"/>
  <sheetViews>
    <sheetView showGridLines="0" zoomScaleNormal="100" zoomScalePageLayoutView="125" workbookViewId="0">
      <selection activeCell="C187" sqref="C187"/>
    </sheetView>
  </sheetViews>
  <sheetFormatPr defaultColWidth="8.85546875" defaultRowHeight="15"/>
  <cols>
    <col min="2" max="2" width="8.7109375" customWidth="1"/>
    <col min="3" max="3" width="37.85546875" customWidth="1"/>
    <col min="4" max="11" width="14.140625" customWidth="1"/>
    <col min="13" max="13" width="9.140625" customWidth="1"/>
    <col min="15" max="15" width="30.42578125" customWidth="1"/>
    <col min="21" max="21" width="31" customWidth="1"/>
  </cols>
  <sheetData>
    <row r="1" spans="3:11" ht="245.1" customHeight="1">
      <c r="C1" s="349"/>
      <c r="D1" s="350" t="s">
        <v>6</v>
      </c>
      <c r="E1" s="350"/>
      <c r="F1" s="350"/>
      <c r="G1" s="350"/>
      <c r="H1" s="350"/>
      <c r="I1" s="350"/>
      <c r="J1" s="350"/>
      <c r="K1" s="351"/>
    </row>
    <row r="2" spans="3:11">
      <c r="C2" s="102"/>
      <c r="D2" s="31"/>
      <c r="E2" s="31"/>
      <c r="F2" s="31"/>
      <c r="G2" s="31"/>
      <c r="H2" s="31"/>
      <c r="I2" s="31"/>
      <c r="J2" s="31"/>
      <c r="K2" s="147"/>
    </row>
    <row r="3" spans="3:11">
      <c r="C3" s="102" t="s">
        <v>5</v>
      </c>
      <c r="D3" s="31"/>
      <c r="E3" s="31"/>
      <c r="F3" s="31"/>
      <c r="G3" s="31"/>
      <c r="H3" s="31"/>
      <c r="I3" s="31"/>
      <c r="J3" s="31"/>
      <c r="K3" s="147"/>
    </row>
    <row r="4" spans="3:11">
      <c r="C4" s="352" t="s">
        <v>4</v>
      </c>
      <c r="D4" s="31"/>
      <c r="E4" s="31"/>
      <c r="F4" s="31"/>
      <c r="G4" s="31"/>
      <c r="H4" s="31"/>
      <c r="I4" s="31"/>
      <c r="J4" s="31"/>
      <c r="K4" s="147"/>
    </row>
    <row r="5" spans="3:11">
      <c r="C5" s="352" t="s">
        <v>317</v>
      </c>
      <c r="D5" s="31"/>
      <c r="E5" s="31"/>
      <c r="F5" s="31"/>
      <c r="G5" s="31"/>
      <c r="H5" s="31"/>
      <c r="I5" s="31"/>
      <c r="J5" s="31"/>
      <c r="K5" s="147"/>
    </row>
    <row r="6" spans="3:11">
      <c r="C6" s="352" t="s">
        <v>3</v>
      </c>
      <c r="D6" s="31"/>
      <c r="E6" s="31"/>
      <c r="F6" s="31"/>
      <c r="G6" s="31"/>
      <c r="H6" s="31"/>
      <c r="I6" s="31"/>
      <c r="J6" s="31"/>
      <c r="K6" s="147"/>
    </row>
    <row r="7" spans="3:11">
      <c r="C7" s="352" t="s">
        <v>2</v>
      </c>
      <c r="D7" s="31"/>
      <c r="E7" s="31"/>
      <c r="F7" s="31"/>
      <c r="G7" s="31"/>
      <c r="H7" s="31"/>
      <c r="I7" s="31"/>
      <c r="J7" s="31"/>
      <c r="K7" s="147"/>
    </row>
    <row r="8" spans="3:11">
      <c r="C8" s="352" t="s">
        <v>1</v>
      </c>
      <c r="D8" s="31"/>
      <c r="E8" s="31"/>
      <c r="F8" s="31"/>
      <c r="G8" s="31"/>
      <c r="H8" s="31"/>
      <c r="I8" s="31"/>
      <c r="J8" s="31"/>
      <c r="K8" s="147"/>
    </row>
    <row r="9" spans="3:11">
      <c r="C9" s="102"/>
      <c r="D9" s="31"/>
      <c r="E9" s="31"/>
      <c r="F9" s="31"/>
      <c r="G9" s="31"/>
      <c r="H9" s="31"/>
      <c r="I9" s="31"/>
      <c r="J9" s="31"/>
      <c r="K9" s="147"/>
    </row>
    <row r="10" spans="3:11">
      <c r="C10" s="102"/>
      <c r="D10" s="199"/>
      <c r="E10" s="199"/>
      <c r="F10" s="199"/>
      <c r="G10" s="199"/>
      <c r="H10" s="199"/>
      <c r="I10" s="199"/>
      <c r="J10" s="199"/>
      <c r="K10" s="353"/>
    </row>
    <row r="11" spans="3:11" ht="21.95" customHeight="1">
      <c r="C11" s="354" t="s">
        <v>324</v>
      </c>
      <c r="D11" s="199"/>
      <c r="E11" s="199"/>
      <c r="F11" s="199"/>
      <c r="G11" s="199"/>
      <c r="H11" s="199"/>
      <c r="I11" s="199"/>
      <c r="J11" s="199"/>
      <c r="K11" s="353"/>
    </row>
    <row r="12" spans="3:11">
      <c r="C12" s="102"/>
      <c r="D12" s="199"/>
      <c r="E12" s="199"/>
      <c r="F12" s="199"/>
      <c r="G12" s="199"/>
      <c r="H12" s="199"/>
      <c r="I12" s="199"/>
      <c r="J12" s="199"/>
      <c r="K12" s="353"/>
    </row>
    <row r="13" spans="3:11" ht="21">
      <c r="C13" s="355" t="s">
        <v>0</v>
      </c>
      <c r="D13" s="222"/>
      <c r="E13" s="222"/>
      <c r="F13" s="221"/>
      <c r="G13" s="221"/>
      <c r="H13" s="221"/>
      <c r="I13" s="221"/>
      <c r="J13" s="221"/>
      <c r="K13" s="356" t="s">
        <v>21</v>
      </c>
    </row>
    <row r="14" spans="3:11" ht="18">
      <c r="C14" s="435"/>
      <c r="D14" s="347"/>
      <c r="E14" s="347"/>
      <c r="F14" s="221"/>
      <c r="G14" s="221"/>
      <c r="H14" s="221"/>
      <c r="I14" s="221"/>
      <c r="J14" s="221"/>
      <c r="K14" s="357"/>
    </row>
    <row r="15" spans="3:11" ht="26.1" customHeight="1">
      <c r="C15" s="358"/>
      <c r="D15" s="201" t="s">
        <v>202</v>
      </c>
      <c r="E15" s="200" t="s">
        <v>203</v>
      </c>
      <c r="F15" s="200" t="s">
        <v>204</v>
      </c>
      <c r="G15" s="200" t="s">
        <v>205</v>
      </c>
      <c r="H15" s="200" t="s">
        <v>206</v>
      </c>
      <c r="I15" s="200" t="s">
        <v>207</v>
      </c>
      <c r="J15" s="200" t="s">
        <v>141</v>
      </c>
      <c r="K15" s="359" t="s">
        <v>37</v>
      </c>
    </row>
    <row r="16" spans="3:11" ht="29.1" customHeight="1">
      <c r="C16" s="360" t="s">
        <v>36</v>
      </c>
      <c r="D16" s="346">
        <f>34623.7552616599-503.4</f>
        <v>34120.355261659897</v>
      </c>
      <c r="E16" s="244">
        <f>35217-619.4</f>
        <v>34597.599999999999</v>
      </c>
      <c r="F16" s="244">
        <v>35853</v>
      </c>
      <c r="G16" s="244">
        <v>39017</v>
      </c>
      <c r="H16" s="244">
        <v>34261</v>
      </c>
      <c r="I16" s="244">
        <v>37721</v>
      </c>
      <c r="J16" s="244">
        <v>39972</v>
      </c>
      <c r="K16" s="361">
        <f>((D16-E16)/E16)*100</f>
        <v>-1.3794157350223755</v>
      </c>
    </row>
    <row r="17" spans="2:13" ht="29.1" customHeight="1">
      <c r="C17" s="362" t="s">
        <v>35</v>
      </c>
      <c r="D17" s="345">
        <f>32796.0212071144-503.4</f>
        <v>32292.621207114396</v>
      </c>
      <c r="E17" s="344">
        <f>32912-619.4</f>
        <v>32292.6</v>
      </c>
      <c r="F17" s="238">
        <v>33482</v>
      </c>
      <c r="G17" s="238">
        <v>36165</v>
      </c>
      <c r="H17" s="238">
        <v>31945</v>
      </c>
      <c r="I17" s="238">
        <v>34679</v>
      </c>
      <c r="J17" s="238">
        <v>36039</v>
      </c>
      <c r="K17" s="363">
        <f>((D17-E17)/E17)*100</f>
        <v>6.5671746461539731E-5</v>
      </c>
    </row>
    <row r="18" spans="2:13" ht="29.1" customHeight="1">
      <c r="B18" s="343"/>
      <c r="C18" s="360" t="s">
        <v>34</v>
      </c>
      <c r="D18" s="342">
        <v>26001</v>
      </c>
      <c r="E18" s="244">
        <f>27450-644</f>
        <v>26806</v>
      </c>
      <c r="F18" s="244">
        <v>28563</v>
      </c>
      <c r="G18" s="244">
        <v>29006</v>
      </c>
      <c r="H18" s="244">
        <v>28983</v>
      </c>
      <c r="I18" s="244">
        <v>28785</v>
      </c>
      <c r="J18" s="244">
        <v>29552</v>
      </c>
      <c r="K18" s="361">
        <f>((D18-E18)/E18)*100</f>
        <v>-3.0030590166380664</v>
      </c>
    </row>
    <row r="19" spans="2:13">
      <c r="C19" s="364"/>
      <c r="D19" s="323"/>
      <c r="E19" s="323"/>
      <c r="F19" s="221"/>
      <c r="G19" s="221"/>
      <c r="H19" s="221"/>
      <c r="I19" s="221"/>
      <c r="J19" s="221"/>
      <c r="K19" s="357"/>
    </row>
    <row r="20" spans="2:13">
      <c r="C20" s="365" t="s">
        <v>293</v>
      </c>
      <c r="D20" s="213"/>
      <c r="E20" s="213"/>
      <c r="F20" s="213"/>
      <c r="G20" s="213"/>
      <c r="H20" s="213"/>
      <c r="I20" s="213"/>
      <c r="J20" s="213"/>
      <c r="K20" s="366"/>
    </row>
    <row r="21" spans="2:13">
      <c r="C21" s="365" t="s">
        <v>33</v>
      </c>
      <c r="D21" s="213"/>
      <c r="E21" s="213"/>
      <c r="F21" s="213"/>
      <c r="G21" s="213"/>
      <c r="H21" s="213"/>
      <c r="I21" s="213"/>
      <c r="J21" s="213"/>
      <c r="K21" s="366"/>
    </row>
    <row r="22" spans="2:13" ht="17.100000000000001" customHeight="1">
      <c r="C22" s="450" t="s">
        <v>32</v>
      </c>
      <c r="D22" s="451"/>
      <c r="E22" s="451"/>
      <c r="F22" s="451"/>
      <c r="G22" s="451"/>
      <c r="H22" s="451"/>
      <c r="I22" s="451"/>
      <c r="J22" s="451"/>
      <c r="K22" s="452"/>
    </row>
    <row r="23" spans="2:13" ht="15" customHeight="1">
      <c r="C23" s="450" t="s">
        <v>31</v>
      </c>
      <c r="D23" s="451"/>
      <c r="E23" s="451"/>
      <c r="F23" s="451"/>
      <c r="G23" s="451"/>
      <c r="H23" s="451"/>
      <c r="I23" s="451"/>
      <c r="J23" s="451"/>
      <c r="K23" s="452"/>
    </row>
    <row r="24" spans="2:13" ht="39" customHeight="1">
      <c r="C24" s="450" t="s">
        <v>30</v>
      </c>
      <c r="D24" s="451"/>
      <c r="E24" s="451"/>
      <c r="F24" s="458"/>
      <c r="G24" s="458"/>
      <c r="H24" s="458"/>
      <c r="I24" s="458"/>
      <c r="J24" s="458"/>
      <c r="K24" s="459"/>
    </row>
    <row r="25" spans="2:13">
      <c r="C25" s="367"/>
      <c r="D25" s="274"/>
      <c r="E25" s="274"/>
      <c r="F25" s="221"/>
      <c r="G25" s="221"/>
      <c r="H25" s="221"/>
      <c r="I25" s="221"/>
      <c r="J25" s="221"/>
      <c r="K25" s="357"/>
    </row>
    <row r="26" spans="2:13">
      <c r="C26" s="368"/>
      <c r="D26" s="341"/>
      <c r="E26" s="341"/>
      <c r="F26" s="221"/>
      <c r="G26" s="221"/>
      <c r="H26" s="221"/>
      <c r="I26" s="221"/>
      <c r="J26" s="221"/>
      <c r="K26" s="357"/>
    </row>
    <row r="27" spans="2:13" ht="18">
      <c r="C27" s="355" t="s">
        <v>29</v>
      </c>
      <c r="D27" s="222"/>
      <c r="E27" s="222"/>
      <c r="F27" s="221"/>
      <c r="G27" s="221"/>
      <c r="H27" s="221"/>
      <c r="I27" s="221"/>
      <c r="J27" s="221"/>
      <c r="K27" s="356" t="s">
        <v>23</v>
      </c>
      <c r="M27" s="336"/>
    </row>
    <row r="28" spans="2:13">
      <c r="C28" s="369" t="s">
        <v>28</v>
      </c>
      <c r="D28" s="223"/>
      <c r="E28" s="223"/>
      <c r="F28" s="340"/>
      <c r="G28" s="221"/>
      <c r="H28" s="221"/>
      <c r="I28" s="221"/>
      <c r="J28" s="221"/>
      <c r="K28" s="357"/>
      <c r="M28" s="336"/>
    </row>
    <row r="29" spans="2:13" ht="24.95" customHeight="1">
      <c r="C29" s="358"/>
      <c r="D29" s="339" t="s">
        <v>202</v>
      </c>
      <c r="E29" s="200" t="s">
        <v>203</v>
      </c>
      <c r="F29" s="200" t="s">
        <v>204</v>
      </c>
      <c r="G29" s="200" t="s">
        <v>205</v>
      </c>
      <c r="H29" s="200" t="s">
        <v>206</v>
      </c>
      <c r="I29" s="200" t="s">
        <v>207</v>
      </c>
      <c r="J29" s="200" t="s">
        <v>141</v>
      </c>
      <c r="K29" s="357"/>
      <c r="M29" s="336"/>
    </row>
    <row r="30" spans="2:13">
      <c r="C30" s="370" t="s">
        <v>103</v>
      </c>
      <c r="D30" s="338">
        <v>86.1</v>
      </c>
      <c r="E30" s="331">
        <v>87.8</v>
      </c>
      <c r="F30" s="218">
        <v>92.2</v>
      </c>
      <c r="G30" s="218">
        <v>84.6</v>
      </c>
      <c r="H30" s="218">
        <v>91.5</v>
      </c>
      <c r="I30" s="218">
        <v>90.8</v>
      </c>
      <c r="J30" s="218">
        <v>88.8</v>
      </c>
      <c r="K30" s="357"/>
      <c r="M30" s="336"/>
    </row>
    <row r="31" spans="2:13">
      <c r="C31" s="371" t="s">
        <v>62</v>
      </c>
      <c r="D31" s="337">
        <v>0.1</v>
      </c>
      <c r="E31" s="333">
        <v>0.1</v>
      </c>
      <c r="F31" s="214">
        <v>0.5</v>
      </c>
      <c r="G31" s="214">
        <v>7.6</v>
      </c>
      <c r="H31" s="214">
        <v>4.5999999999999996</v>
      </c>
      <c r="I31" s="214">
        <v>2.2000000000000002</v>
      </c>
      <c r="J31" s="214">
        <v>2.2000000000000002</v>
      </c>
      <c r="K31" s="357"/>
      <c r="M31" s="336"/>
    </row>
    <row r="32" spans="2:13">
      <c r="C32" s="370" t="s">
        <v>61</v>
      </c>
      <c r="D32" s="335">
        <v>2.7</v>
      </c>
      <c r="E32" s="331">
        <v>2.4</v>
      </c>
      <c r="F32" s="218">
        <v>2.2000000000000002</v>
      </c>
      <c r="G32" s="218">
        <v>2.5</v>
      </c>
      <c r="H32" s="218">
        <v>1.4</v>
      </c>
      <c r="I32" s="218">
        <v>5.9</v>
      </c>
      <c r="J32" s="218">
        <v>4.2</v>
      </c>
      <c r="K32" s="357"/>
    </row>
    <row r="33" spans="3:11">
      <c r="C33" s="371" t="s">
        <v>60</v>
      </c>
      <c r="D33" s="334">
        <v>5</v>
      </c>
      <c r="E33" s="333">
        <v>4.79</v>
      </c>
      <c r="F33" s="214">
        <v>0.1</v>
      </c>
      <c r="G33" s="214">
        <v>0.1</v>
      </c>
      <c r="H33" s="214">
        <v>1</v>
      </c>
      <c r="I33" s="214" t="s">
        <v>54</v>
      </c>
      <c r="J33" s="214" t="s">
        <v>27</v>
      </c>
      <c r="K33" s="357"/>
    </row>
    <row r="34" spans="3:11">
      <c r="C34" s="370" t="s">
        <v>26</v>
      </c>
      <c r="D34" s="332">
        <v>6.1</v>
      </c>
      <c r="E34" s="331">
        <v>5.0999999999999996</v>
      </c>
      <c r="F34" s="218">
        <v>5</v>
      </c>
      <c r="G34" s="218">
        <v>5.2</v>
      </c>
      <c r="H34" s="218">
        <v>1.6</v>
      </c>
      <c r="I34" s="218">
        <v>1.1000000000000001</v>
      </c>
      <c r="J34" s="218">
        <v>1.3</v>
      </c>
      <c r="K34" s="357"/>
    </row>
    <row r="35" spans="3:11">
      <c r="C35" s="372"/>
      <c r="D35" s="330"/>
      <c r="E35" s="212"/>
      <c r="F35" s="316"/>
      <c r="G35" s="211"/>
      <c r="H35" s="211"/>
      <c r="I35" s="211"/>
      <c r="J35" s="211"/>
      <c r="K35" s="357"/>
    </row>
    <row r="36" spans="3:11">
      <c r="C36" s="365" t="s">
        <v>293</v>
      </c>
      <c r="D36" s="213"/>
      <c r="E36" s="213"/>
      <c r="F36" s="316"/>
      <c r="G36" s="211"/>
      <c r="H36" s="211"/>
      <c r="I36" s="211"/>
      <c r="J36" s="211"/>
      <c r="K36" s="357"/>
    </row>
    <row r="37" spans="3:11" s="327" customFormat="1" ht="15.75" customHeight="1">
      <c r="C37" s="373" t="s">
        <v>25</v>
      </c>
      <c r="D37" s="329"/>
      <c r="E37" s="329"/>
      <c r="F37" s="329"/>
      <c r="G37" s="328"/>
      <c r="H37" s="328"/>
      <c r="I37" s="328"/>
      <c r="J37" s="328"/>
      <c r="K37" s="374"/>
    </row>
    <row r="38" spans="3:11">
      <c r="C38" s="367"/>
      <c r="D38" s="274"/>
      <c r="E38" s="274"/>
      <c r="F38" s="221"/>
      <c r="G38" s="221"/>
      <c r="H38" s="221"/>
      <c r="I38" s="221"/>
      <c r="J38" s="221"/>
      <c r="K38" s="357"/>
    </row>
    <row r="39" spans="3:11">
      <c r="C39" s="375"/>
      <c r="D39" s="294"/>
      <c r="E39" s="294"/>
      <c r="F39" s="221"/>
      <c r="G39" s="221"/>
      <c r="H39" s="221"/>
      <c r="I39" s="221"/>
      <c r="J39" s="221"/>
      <c r="K39" s="357"/>
    </row>
    <row r="40" spans="3:11" ht="18">
      <c r="C40" s="355" t="s">
        <v>24</v>
      </c>
      <c r="D40" s="222"/>
      <c r="E40" s="222"/>
      <c r="F40" s="221"/>
      <c r="G40" s="221"/>
      <c r="H40" s="221"/>
      <c r="I40" s="221"/>
      <c r="J40" s="221"/>
      <c r="K40" s="356" t="s">
        <v>23</v>
      </c>
    </row>
    <row r="41" spans="3:11">
      <c r="C41" s="369" t="s">
        <v>105</v>
      </c>
      <c r="D41" s="223"/>
      <c r="E41" s="223"/>
      <c r="F41" s="221"/>
      <c r="G41" s="221"/>
      <c r="H41" s="221"/>
      <c r="I41" s="221"/>
      <c r="J41" s="221"/>
      <c r="K41" s="357"/>
    </row>
    <row r="42" spans="3:11" ht="24.95" customHeight="1">
      <c r="C42" s="358"/>
      <c r="D42" s="201" t="s">
        <v>202</v>
      </c>
      <c r="E42" s="200" t="s">
        <v>203</v>
      </c>
      <c r="F42" s="200" t="s">
        <v>204</v>
      </c>
      <c r="G42" s="200" t="s">
        <v>205</v>
      </c>
      <c r="H42" s="200" t="s">
        <v>206</v>
      </c>
      <c r="I42" s="200" t="s">
        <v>207</v>
      </c>
      <c r="J42" s="200" t="s">
        <v>141</v>
      </c>
      <c r="K42" s="357"/>
    </row>
    <row r="43" spans="3:11" ht="23.25">
      <c r="C43" s="371" t="s">
        <v>318</v>
      </c>
      <c r="D43" s="326">
        <v>0.69973395531907134</v>
      </c>
      <c r="E43" s="256">
        <v>0.77</v>
      </c>
      <c r="F43" s="214">
        <v>0.9</v>
      </c>
      <c r="G43" s="214">
        <v>0.9</v>
      </c>
      <c r="H43" s="214">
        <v>0.9</v>
      </c>
      <c r="I43" s="214">
        <v>0.8</v>
      </c>
      <c r="J43" s="214">
        <v>0.9</v>
      </c>
      <c r="K43" s="357"/>
    </row>
    <row r="44" spans="3:11" ht="23.25">
      <c r="C44" s="370" t="s">
        <v>81</v>
      </c>
      <c r="D44" s="325">
        <v>34.6</v>
      </c>
      <c r="E44" s="321">
        <v>33.6</v>
      </c>
      <c r="F44" s="218">
        <v>34.799999999999997</v>
      </c>
      <c r="G44" s="218">
        <v>33.299999999999997</v>
      </c>
      <c r="H44" s="218">
        <v>30.9</v>
      </c>
      <c r="I44" s="218">
        <v>27.7</v>
      </c>
      <c r="J44" s="218">
        <v>27.3</v>
      </c>
      <c r="K44" s="357"/>
    </row>
    <row r="45" spans="3:11" ht="23.25">
      <c r="C45" s="371" t="s">
        <v>319</v>
      </c>
      <c r="D45" s="324">
        <v>64.7</v>
      </c>
      <c r="E45" s="256">
        <v>65.599999999999994</v>
      </c>
      <c r="F45" s="214">
        <v>64.3</v>
      </c>
      <c r="G45" s="214">
        <v>65.8</v>
      </c>
      <c r="H45" s="214">
        <v>68.2</v>
      </c>
      <c r="I45" s="214">
        <v>71.5</v>
      </c>
      <c r="J45" s="214">
        <v>71.8</v>
      </c>
      <c r="K45" s="357"/>
    </row>
    <row r="46" spans="3:11" ht="12.6" customHeight="1">
      <c r="C46" s="365"/>
      <c r="D46" s="323"/>
      <c r="E46" s="221"/>
      <c r="F46" s="221"/>
      <c r="G46" s="221"/>
      <c r="H46" s="221"/>
      <c r="I46" s="221"/>
      <c r="J46" s="221"/>
      <c r="K46" s="357"/>
    </row>
    <row r="47" spans="3:11" ht="12.6" customHeight="1">
      <c r="C47" s="365"/>
      <c r="D47" s="323"/>
      <c r="E47" s="221"/>
      <c r="F47" s="221"/>
      <c r="G47" s="221"/>
      <c r="H47" s="221"/>
      <c r="I47" s="221"/>
      <c r="J47" s="221"/>
      <c r="K47" s="357"/>
    </row>
    <row r="48" spans="3:11" ht="18">
      <c r="C48" s="355" t="s">
        <v>22</v>
      </c>
      <c r="D48" s="222"/>
      <c r="E48" s="221"/>
      <c r="F48" s="221"/>
      <c r="G48" s="221"/>
      <c r="H48" s="221"/>
      <c r="I48" s="221"/>
      <c r="J48" s="221"/>
      <c r="K48" s="356" t="s">
        <v>21</v>
      </c>
    </row>
    <row r="49" spans="3:11">
      <c r="C49" s="369" t="s">
        <v>105</v>
      </c>
      <c r="D49" s="223"/>
      <c r="E49" s="221"/>
      <c r="F49" s="221"/>
      <c r="G49" s="221"/>
      <c r="H49" s="221"/>
      <c r="I49" s="221"/>
      <c r="J49" s="221"/>
      <c r="K49" s="357"/>
    </row>
    <row r="50" spans="3:11" ht="24.95" customHeight="1">
      <c r="C50" s="358"/>
      <c r="D50" s="201" t="s">
        <v>202</v>
      </c>
      <c r="E50" s="200" t="s">
        <v>203</v>
      </c>
      <c r="F50" s="200" t="s">
        <v>204</v>
      </c>
      <c r="G50" s="200" t="s">
        <v>205</v>
      </c>
      <c r="H50" s="200" t="s">
        <v>206</v>
      </c>
      <c r="I50" s="200" t="s">
        <v>207</v>
      </c>
      <c r="J50" s="200" t="s">
        <v>141</v>
      </c>
      <c r="K50" s="357"/>
    </row>
    <row r="51" spans="3:11">
      <c r="C51" s="371" t="s">
        <v>20</v>
      </c>
      <c r="D51" s="320">
        <v>91.244864885237249</v>
      </c>
      <c r="E51" s="256">
        <v>90.6</v>
      </c>
      <c r="F51" s="214">
        <v>92.3</v>
      </c>
      <c r="G51" s="214">
        <v>93</v>
      </c>
      <c r="H51" s="214">
        <v>92.9</v>
      </c>
      <c r="I51" s="214">
        <v>92.9</v>
      </c>
      <c r="J51" s="214">
        <v>92.8</v>
      </c>
      <c r="K51" s="357"/>
    </row>
    <row r="52" spans="3:11">
      <c r="C52" s="371" t="s">
        <v>92</v>
      </c>
      <c r="D52" s="320">
        <v>67.500848000603014</v>
      </c>
      <c r="E52" s="256">
        <v>65.8</v>
      </c>
      <c r="F52" s="214"/>
      <c r="G52" s="214"/>
      <c r="H52" s="214"/>
      <c r="I52" s="214"/>
      <c r="J52" s="214"/>
      <c r="K52" s="357"/>
    </row>
    <row r="53" spans="3:11">
      <c r="C53" s="371" t="s">
        <v>157</v>
      </c>
      <c r="D53" s="320">
        <v>23.744016884634227</v>
      </c>
      <c r="E53" s="256">
        <v>24.9</v>
      </c>
      <c r="F53" s="214"/>
      <c r="G53" s="214"/>
      <c r="H53" s="214"/>
      <c r="I53" s="214"/>
      <c r="J53" s="214"/>
      <c r="K53" s="357"/>
    </row>
    <row r="54" spans="3:11">
      <c r="C54" s="370" t="s">
        <v>19</v>
      </c>
      <c r="D54" s="322">
        <v>4.8731767987035015</v>
      </c>
      <c r="E54" s="321">
        <v>4.5999999999999996</v>
      </c>
      <c r="F54" s="218">
        <v>5.6</v>
      </c>
      <c r="G54" s="218">
        <v>5.6</v>
      </c>
      <c r="H54" s="218">
        <v>5.7</v>
      </c>
      <c r="I54" s="218">
        <v>5.9</v>
      </c>
      <c r="J54" s="218">
        <v>6.3</v>
      </c>
      <c r="K54" s="357"/>
    </row>
    <row r="55" spans="3:11">
      <c r="C55" s="370" t="s">
        <v>92</v>
      </c>
      <c r="D55" s="322">
        <v>0.93091621754042131</v>
      </c>
      <c r="E55" s="321">
        <v>1.1000000000000001</v>
      </c>
      <c r="F55" s="218"/>
      <c r="G55" s="218"/>
      <c r="H55" s="218"/>
      <c r="I55" s="218"/>
      <c r="J55" s="218"/>
      <c r="K55" s="357"/>
    </row>
    <row r="56" spans="3:11">
      <c r="C56" s="370" t="s">
        <v>157</v>
      </c>
      <c r="D56" s="322">
        <v>3.9422605811630795</v>
      </c>
      <c r="E56" s="321">
        <v>3.5</v>
      </c>
      <c r="F56" s="218"/>
      <c r="G56" s="218"/>
      <c r="H56" s="218"/>
      <c r="I56" s="218"/>
      <c r="J56" s="218"/>
      <c r="K56" s="357"/>
    </row>
    <row r="57" spans="3:11">
      <c r="C57" s="371" t="s">
        <v>56</v>
      </c>
      <c r="D57" s="320">
        <v>3.7538160027136018</v>
      </c>
      <c r="E57" s="256">
        <v>2.8</v>
      </c>
      <c r="F57" s="214">
        <v>2</v>
      </c>
      <c r="G57" s="214">
        <v>1.3</v>
      </c>
      <c r="H57" s="214">
        <v>1.3</v>
      </c>
      <c r="I57" s="214">
        <v>1.2</v>
      </c>
      <c r="J57" s="214">
        <v>0.9</v>
      </c>
      <c r="K57" s="357"/>
    </row>
    <row r="58" spans="3:11">
      <c r="C58" s="371" t="s">
        <v>92</v>
      </c>
      <c r="D58" s="320">
        <v>2.7512908453623792</v>
      </c>
      <c r="E58" s="256">
        <v>1.9</v>
      </c>
      <c r="F58" s="214"/>
      <c r="G58" s="214"/>
      <c r="H58" s="214"/>
      <c r="I58" s="214"/>
      <c r="J58" s="214"/>
      <c r="K58" s="357"/>
    </row>
    <row r="59" spans="3:11">
      <c r="C59" s="371" t="s">
        <v>157</v>
      </c>
      <c r="D59" s="320">
        <v>1.0025251573512231</v>
      </c>
      <c r="E59" s="256">
        <v>0.8</v>
      </c>
      <c r="F59" s="214"/>
      <c r="G59" s="214"/>
      <c r="H59" s="214"/>
      <c r="I59" s="214"/>
      <c r="J59" s="214"/>
      <c r="K59" s="357"/>
    </row>
    <row r="60" spans="3:11">
      <c r="C60" s="370" t="s">
        <v>55</v>
      </c>
      <c r="D60" s="319">
        <v>0.12814231334564505</v>
      </c>
      <c r="E60" s="263">
        <v>0.1</v>
      </c>
      <c r="F60" s="218">
        <v>0.1</v>
      </c>
      <c r="G60" s="218">
        <v>0</v>
      </c>
      <c r="H60" s="218">
        <v>0.1</v>
      </c>
      <c r="I60" s="218" t="s">
        <v>54</v>
      </c>
      <c r="J60" s="218" t="s">
        <v>54</v>
      </c>
      <c r="K60" s="357"/>
    </row>
    <row r="61" spans="3:11">
      <c r="C61" s="370" t="s">
        <v>92</v>
      </c>
      <c r="D61" s="318">
        <v>6.0302265103832964E-2</v>
      </c>
      <c r="E61" s="263" t="s">
        <v>54</v>
      </c>
      <c r="F61" s="218"/>
      <c r="G61" s="218"/>
      <c r="H61" s="218"/>
      <c r="I61" s="218"/>
      <c r="J61" s="218"/>
      <c r="K61" s="357"/>
    </row>
    <row r="62" spans="3:11">
      <c r="C62" s="370" t="s">
        <v>157</v>
      </c>
      <c r="D62" s="317">
        <v>6.7840048241812084E-2</v>
      </c>
      <c r="E62" s="263">
        <v>0.1</v>
      </c>
      <c r="F62" s="218"/>
      <c r="G62" s="218"/>
      <c r="H62" s="218"/>
      <c r="I62" s="218"/>
      <c r="J62" s="218"/>
      <c r="K62" s="357"/>
    </row>
    <row r="63" spans="3:11">
      <c r="C63" s="372"/>
      <c r="D63" s="212"/>
      <c r="E63" s="212"/>
      <c r="F63" s="316"/>
      <c r="G63" s="211"/>
      <c r="H63" s="211"/>
      <c r="I63" s="211"/>
      <c r="J63" s="211"/>
      <c r="K63" s="357"/>
    </row>
    <row r="64" spans="3:11">
      <c r="C64" s="372"/>
      <c r="D64" s="212"/>
      <c r="E64" s="212"/>
      <c r="F64" s="316"/>
      <c r="G64" s="211"/>
      <c r="H64" s="211"/>
      <c r="I64" s="211"/>
      <c r="J64" s="211"/>
      <c r="K64" s="357"/>
    </row>
    <row r="65" spans="3:11" ht="18">
      <c r="C65" s="355" t="s">
        <v>53</v>
      </c>
      <c r="D65" s="222"/>
      <c r="E65" s="222"/>
      <c r="F65" s="221"/>
      <c r="G65" s="221"/>
      <c r="H65" s="221"/>
      <c r="I65" s="221"/>
      <c r="J65" s="221"/>
      <c r="K65" s="356" t="s">
        <v>52</v>
      </c>
    </row>
    <row r="66" spans="3:11">
      <c r="C66" s="369" t="s">
        <v>105</v>
      </c>
      <c r="D66" s="223"/>
      <c r="E66" s="223"/>
      <c r="F66" s="221"/>
      <c r="G66" s="221"/>
      <c r="H66" s="221"/>
      <c r="I66" s="221"/>
      <c r="J66" s="221"/>
      <c r="K66" s="357"/>
    </row>
    <row r="67" spans="3:11" ht="24.95" customHeight="1">
      <c r="C67" s="358"/>
      <c r="D67" s="201" t="s">
        <v>202</v>
      </c>
      <c r="E67" s="200" t="s">
        <v>203</v>
      </c>
      <c r="F67" s="200" t="s">
        <v>204</v>
      </c>
      <c r="G67" s="200" t="s">
        <v>205</v>
      </c>
      <c r="H67" s="200" t="s">
        <v>206</v>
      </c>
      <c r="I67" s="200" t="s">
        <v>207</v>
      </c>
      <c r="J67" s="200" t="s">
        <v>141</v>
      </c>
      <c r="K67" s="357"/>
    </row>
    <row r="68" spans="3:11">
      <c r="C68" s="370" t="s">
        <v>51</v>
      </c>
      <c r="D68" s="315">
        <v>27</v>
      </c>
      <c r="E68" s="314">
        <v>27</v>
      </c>
      <c r="F68" s="218">
        <v>32</v>
      </c>
      <c r="G68" s="218">
        <v>35</v>
      </c>
      <c r="H68" s="218">
        <v>37</v>
      </c>
      <c r="I68" s="218">
        <v>41</v>
      </c>
      <c r="J68" s="218">
        <v>47</v>
      </c>
      <c r="K68" s="357"/>
    </row>
    <row r="69" spans="3:11">
      <c r="C69" s="371" t="s">
        <v>50</v>
      </c>
      <c r="D69" s="313">
        <v>73</v>
      </c>
      <c r="E69" s="312">
        <v>73</v>
      </c>
      <c r="F69" s="214">
        <v>68</v>
      </c>
      <c r="G69" s="214">
        <v>65</v>
      </c>
      <c r="H69" s="214">
        <v>63</v>
      </c>
      <c r="I69" s="214">
        <v>59</v>
      </c>
      <c r="J69" s="214">
        <v>53</v>
      </c>
      <c r="K69" s="357"/>
    </row>
    <row r="70" spans="3:11" ht="16.5" customHeight="1">
      <c r="C70" s="372"/>
      <c r="D70" s="212"/>
      <c r="E70" s="212"/>
      <c r="F70" s="211"/>
      <c r="G70" s="211"/>
      <c r="H70" s="211"/>
      <c r="I70" s="211"/>
      <c r="J70" s="211"/>
      <c r="K70" s="357"/>
    </row>
    <row r="71" spans="3:11" ht="24.75" customHeight="1">
      <c r="C71" s="460" t="s">
        <v>49</v>
      </c>
      <c r="D71" s="461"/>
      <c r="E71" s="461"/>
      <c r="F71" s="462"/>
      <c r="G71" s="462"/>
      <c r="H71" s="462"/>
      <c r="I71" s="462"/>
      <c r="J71" s="462"/>
      <c r="K71" s="366"/>
    </row>
    <row r="72" spans="3:11" ht="13.5" customHeight="1">
      <c r="C72" s="460" t="s">
        <v>48</v>
      </c>
      <c r="D72" s="461"/>
      <c r="E72" s="461"/>
      <c r="F72" s="463"/>
      <c r="G72" s="463"/>
      <c r="H72" s="463"/>
      <c r="I72" s="463"/>
      <c r="J72" s="463"/>
      <c r="K72" s="464"/>
    </row>
    <row r="73" spans="3:11">
      <c r="C73" s="370"/>
      <c r="D73" s="311"/>
      <c r="E73" s="311"/>
      <c r="F73" s="310"/>
      <c r="G73" s="310"/>
      <c r="H73" s="310"/>
      <c r="I73" s="310"/>
      <c r="J73" s="310"/>
      <c r="K73" s="376"/>
    </row>
    <row r="74" spans="3:11">
      <c r="C74" s="370"/>
      <c r="D74" s="311"/>
      <c r="E74" s="311"/>
      <c r="F74" s="310"/>
      <c r="G74" s="310"/>
      <c r="H74" s="310"/>
      <c r="I74" s="310"/>
      <c r="J74" s="310"/>
      <c r="K74" s="376"/>
    </row>
    <row r="75" spans="3:11" ht="20.25">
      <c r="C75" s="354" t="s">
        <v>47</v>
      </c>
      <c r="D75" s="311"/>
      <c r="E75" s="311"/>
      <c r="F75" s="310"/>
      <c r="G75" s="310"/>
      <c r="H75" s="310"/>
      <c r="I75" s="310"/>
      <c r="J75" s="310"/>
      <c r="K75" s="376"/>
    </row>
    <row r="76" spans="3:11">
      <c r="C76" s="375"/>
      <c r="D76" s="294"/>
      <c r="E76" s="294"/>
      <c r="F76" s="221"/>
      <c r="G76" s="221"/>
      <c r="H76" s="221"/>
      <c r="I76" s="221"/>
      <c r="J76" s="221"/>
      <c r="K76" s="357"/>
    </row>
    <row r="77" spans="3:11" ht="18">
      <c r="C77" s="377" t="s">
        <v>46</v>
      </c>
      <c r="D77" s="309"/>
      <c r="E77" s="309"/>
      <c r="F77" s="209"/>
      <c r="G77" s="209"/>
      <c r="H77" s="209"/>
      <c r="I77" s="221"/>
      <c r="J77" s="221"/>
      <c r="K77" s="357"/>
    </row>
    <row r="78" spans="3:11">
      <c r="C78" s="378" t="s">
        <v>45</v>
      </c>
      <c r="D78" s="30"/>
      <c r="E78" s="30"/>
      <c r="F78" s="302"/>
      <c r="G78" s="302"/>
      <c r="H78" s="302"/>
      <c r="I78" s="302"/>
      <c r="J78" s="302"/>
      <c r="K78" s="357"/>
    </row>
    <row r="79" spans="3:11" ht="24.95" customHeight="1">
      <c r="C79" s="102"/>
      <c r="D79" s="201" t="s">
        <v>202</v>
      </c>
      <c r="E79" s="200" t="s">
        <v>203</v>
      </c>
      <c r="F79" s="302"/>
      <c r="G79" s="302"/>
      <c r="H79" s="302"/>
      <c r="I79" s="302"/>
      <c r="J79" s="302"/>
      <c r="K79" s="357"/>
    </row>
    <row r="80" spans="3:11">
      <c r="C80" s="45" t="s">
        <v>44</v>
      </c>
      <c r="D80" s="307">
        <v>1.0362688748722104</v>
      </c>
      <c r="E80" s="306">
        <v>1.0349744900822024</v>
      </c>
      <c r="F80" s="302"/>
      <c r="G80" s="302"/>
      <c r="H80" s="302"/>
      <c r="I80" s="302"/>
      <c r="J80" s="302"/>
      <c r="K80" s="357"/>
    </row>
    <row r="81" spans="3:11">
      <c r="C81" s="110" t="s">
        <v>43</v>
      </c>
      <c r="D81" s="308">
        <v>0.96509266358883872</v>
      </c>
      <c r="E81" s="304">
        <v>0.96499263136778013</v>
      </c>
      <c r="F81" s="302"/>
      <c r="G81" s="302"/>
      <c r="H81" s="302"/>
      <c r="I81" s="302"/>
      <c r="J81" s="302"/>
      <c r="K81" s="357"/>
    </row>
    <row r="82" spans="3:11">
      <c r="C82" s="45" t="s">
        <v>42</v>
      </c>
      <c r="D82" s="307">
        <v>0.88235117422188669</v>
      </c>
      <c r="E82" s="306">
        <v>0.85125428695587202</v>
      </c>
      <c r="F82" s="302"/>
      <c r="G82" s="302"/>
      <c r="H82" s="302"/>
      <c r="I82" s="302"/>
      <c r="J82" s="302"/>
      <c r="K82" s="357"/>
    </row>
    <row r="83" spans="3:11">
      <c r="C83" s="110" t="s">
        <v>41</v>
      </c>
      <c r="D83" s="305">
        <v>0.92663171951643641</v>
      </c>
      <c r="E83" s="304">
        <v>0.90554118002467121</v>
      </c>
      <c r="F83" s="302"/>
      <c r="G83" s="302"/>
      <c r="H83" s="302"/>
      <c r="I83" s="302"/>
      <c r="J83" s="302"/>
      <c r="K83" s="357"/>
    </row>
    <row r="84" spans="3:11">
      <c r="C84" s="379"/>
      <c r="D84" s="303"/>
      <c r="E84" s="303"/>
      <c r="F84" s="302"/>
      <c r="G84" s="302"/>
      <c r="H84" s="302"/>
      <c r="I84" s="302"/>
      <c r="J84" s="302"/>
      <c r="K84" s="357"/>
    </row>
    <row r="85" spans="3:11" ht="26.25" customHeight="1">
      <c r="C85" s="460" t="s">
        <v>40</v>
      </c>
      <c r="D85" s="461"/>
      <c r="E85" s="461"/>
      <c r="F85" s="462"/>
      <c r="G85" s="462"/>
      <c r="H85" s="462"/>
      <c r="I85" s="462"/>
      <c r="J85" s="462"/>
      <c r="K85" s="357"/>
    </row>
    <row r="86" spans="3:11">
      <c r="C86" s="379"/>
      <c r="D86" s="303"/>
      <c r="E86" s="303"/>
      <c r="F86" s="302"/>
      <c r="G86" s="302"/>
      <c r="H86" s="302"/>
      <c r="I86" s="302"/>
      <c r="J86" s="302"/>
      <c r="K86" s="357"/>
    </row>
    <row r="87" spans="3:11">
      <c r="C87" s="365" t="s">
        <v>293</v>
      </c>
      <c r="D87" s="303"/>
      <c r="E87" s="303"/>
      <c r="F87" s="302"/>
      <c r="G87" s="302"/>
      <c r="H87" s="302"/>
      <c r="I87" s="302"/>
      <c r="J87" s="302"/>
      <c r="K87" s="357"/>
    </row>
    <row r="88" spans="3:11" ht="23.1" customHeight="1">
      <c r="C88" s="460" t="s">
        <v>39</v>
      </c>
      <c r="D88" s="465"/>
      <c r="E88" s="465"/>
      <c r="F88" s="465"/>
      <c r="G88" s="465"/>
      <c r="H88" s="465"/>
      <c r="I88" s="465"/>
      <c r="J88" s="465"/>
      <c r="K88" s="466"/>
    </row>
    <row r="89" spans="3:11">
      <c r="C89" s="365" t="s">
        <v>38</v>
      </c>
      <c r="D89" s="294"/>
      <c r="E89" s="294"/>
      <c r="F89" s="221"/>
      <c r="G89" s="221"/>
      <c r="H89" s="221"/>
      <c r="I89" s="221"/>
      <c r="J89" s="221"/>
      <c r="K89" s="357"/>
    </row>
    <row r="90" spans="3:11">
      <c r="C90" s="365" t="s">
        <v>76</v>
      </c>
      <c r="D90" s="294"/>
      <c r="E90" s="294"/>
      <c r="F90" s="221"/>
      <c r="G90" s="221"/>
      <c r="H90" s="221"/>
      <c r="I90" s="221"/>
      <c r="J90" s="221"/>
      <c r="K90" s="357"/>
    </row>
    <row r="91" spans="3:11">
      <c r="C91" s="365"/>
      <c r="D91" s="294"/>
      <c r="E91" s="294"/>
      <c r="F91" s="221"/>
      <c r="G91" s="221"/>
      <c r="H91" s="221"/>
      <c r="I91" s="221"/>
      <c r="J91" s="221"/>
      <c r="K91" s="357"/>
    </row>
    <row r="92" spans="3:11">
      <c r="C92" s="365"/>
      <c r="D92" s="294"/>
      <c r="E92" s="294"/>
      <c r="F92" s="221"/>
      <c r="G92" s="221"/>
      <c r="H92" s="221"/>
      <c r="I92" s="221"/>
      <c r="J92" s="221"/>
      <c r="K92" s="357"/>
    </row>
    <row r="93" spans="3:11" ht="20.25">
      <c r="C93" s="354" t="s">
        <v>75</v>
      </c>
      <c r="D93" s="294"/>
      <c r="E93" s="294"/>
      <c r="F93" s="221"/>
      <c r="G93" s="221"/>
      <c r="H93" s="221"/>
      <c r="I93" s="221"/>
      <c r="J93" s="221"/>
      <c r="K93" s="357"/>
    </row>
    <row r="94" spans="3:11">
      <c r="C94" s="375"/>
      <c r="D94" s="294"/>
      <c r="E94" s="294"/>
      <c r="F94" s="221"/>
      <c r="G94" s="221"/>
      <c r="H94" s="221"/>
      <c r="I94" s="221"/>
      <c r="J94" s="221"/>
      <c r="K94" s="357"/>
    </row>
    <row r="95" spans="3:11" ht="18">
      <c r="C95" s="355" t="s">
        <v>74</v>
      </c>
      <c r="D95" s="222"/>
      <c r="E95" s="222"/>
      <c r="F95" s="221"/>
      <c r="G95" s="221"/>
      <c r="H95" s="221"/>
      <c r="I95" s="221"/>
      <c r="J95" s="221"/>
      <c r="K95" s="356" t="s">
        <v>65</v>
      </c>
    </row>
    <row r="96" spans="3:11" ht="18">
      <c r="C96" s="435"/>
      <c r="D96" s="222"/>
      <c r="E96" s="222"/>
      <c r="F96" s="221"/>
      <c r="G96" s="221"/>
      <c r="H96" s="221"/>
      <c r="I96" s="221"/>
      <c r="J96" s="221"/>
      <c r="K96" s="357"/>
    </row>
    <row r="97" spans="3:11">
      <c r="C97" s="358"/>
      <c r="D97" s="201" t="s">
        <v>202</v>
      </c>
      <c r="E97" s="200" t="s">
        <v>203</v>
      </c>
      <c r="F97" s="200" t="s">
        <v>204</v>
      </c>
      <c r="G97" s="200" t="s">
        <v>205</v>
      </c>
      <c r="H97" s="200" t="s">
        <v>206</v>
      </c>
      <c r="I97" s="200" t="s">
        <v>207</v>
      </c>
      <c r="J97" s="200" t="s">
        <v>141</v>
      </c>
      <c r="K97" s="357"/>
    </row>
    <row r="98" spans="3:11">
      <c r="C98" s="370" t="s">
        <v>97</v>
      </c>
      <c r="D98" s="287">
        <v>3509</v>
      </c>
      <c r="E98" s="262">
        <v>2797</v>
      </c>
      <c r="F98" s="292">
        <v>3248</v>
      </c>
      <c r="G98" s="292">
        <v>3026</v>
      </c>
      <c r="H98" s="262">
        <v>4430</v>
      </c>
      <c r="I98" s="262">
        <v>4055</v>
      </c>
      <c r="J98" s="262">
        <v>3956</v>
      </c>
      <c r="K98" s="357"/>
    </row>
    <row r="99" spans="3:11">
      <c r="C99" s="380" t="s">
        <v>68</v>
      </c>
      <c r="D99" s="439">
        <f>D98/E18*100</f>
        <v>13.090352906065805</v>
      </c>
      <c r="E99" s="290">
        <v>9.4</v>
      </c>
      <c r="F99" s="289">
        <v>11.4</v>
      </c>
      <c r="G99" s="289">
        <v>10.4</v>
      </c>
      <c r="H99" s="278">
        <v>14.1</v>
      </c>
      <c r="I99" s="278">
        <v>12.3</v>
      </c>
      <c r="J99" s="278">
        <v>13.6</v>
      </c>
      <c r="K99" s="357"/>
    </row>
    <row r="100" spans="3:11">
      <c r="C100" s="367"/>
      <c r="D100" s="440"/>
      <c r="E100" s="440"/>
      <c r="F100" s="441"/>
      <c r="G100" s="441"/>
      <c r="H100" s="441"/>
      <c r="I100" s="221"/>
      <c r="J100" s="221"/>
      <c r="K100" s="357"/>
    </row>
    <row r="101" spans="3:11">
      <c r="C101" s="381" t="s">
        <v>73</v>
      </c>
      <c r="D101" s="213"/>
      <c r="E101" s="213"/>
      <c r="F101" s="221"/>
      <c r="G101" s="221"/>
      <c r="H101" s="221"/>
      <c r="I101" s="221"/>
      <c r="J101" s="221"/>
      <c r="K101" s="357"/>
    </row>
    <row r="102" spans="3:11" ht="24" customHeight="1">
      <c r="C102" s="447" t="s">
        <v>72</v>
      </c>
      <c r="D102" s="448"/>
      <c r="E102" s="448"/>
      <c r="F102" s="448"/>
      <c r="G102" s="448"/>
      <c r="H102" s="448"/>
      <c r="I102" s="448"/>
      <c r="J102" s="448"/>
      <c r="K102" s="449"/>
    </row>
    <row r="103" spans="3:11">
      <c r="C103" s="382"/>
      <c r="D103" s="273"/>
      <c r="E103" s="273"/>
      <c r="F103" s="273"/>
      <c r="G103" s="273"/>
      <c r="H103" s="273"/>
      <c r="I103" s="273"/>
      <c r="J103" s="273"/>
      <c r="K103" s="383"/>
    </row>
    <row r="104" spans="3:11">
      <c r="C104" s="375"/>
      <c r="D104" s="294"/>
      <c r="E104" s="294"/>
      <c r="F104" s="221"/>
      <c r="G104" s="221"/>
      <c r="H104" s="221"/>
      <c r="I104" s="221"/>
      <c r="J104" s="221"/>
      <c r="K104" s="357"/>
    </row>
    <row r="105" spans="3:11" ht="18">
      <c r="C105" s="384" t="s">
        <v>71</v>
      </c>
      <c r="D105" s="301"/>
      <c r="E105" s="301"/>
      <c r="F105" s="221"/>
      <c r="G105" s="221"/>
      <c r="H105" s="221"/>
      <c r="I105" s="221"/>
      <c r="J105" s="221"/>
      <c r="K105" s="356" t="s">
        <v>65</v>
      </c>
    </row>
    <row r="106" spans="3:11">
      <c r="C106" s="369" t="s">
        <v>97</v>
      </c>
      <c r="D106" s="223"/>
      <c r="E106" s="223"/>
      <c r="F106" s="221"/>
      <c r="G106" s="221"/>
      <c r="H106" s="221"/>
      <c r="I106" s="221"/>
      <c r="J106" s="221"/>
      <c r="K106" s="357"/>
    </row>
    <row r="107" spans="3:11">
      <c r="C107" s="385"/>
      <c r="D107" s="300"/>
      <c r="E107" s="300"/>
      <c r="F107" s="221"/>
      <c r="G107" s="221"/>
      <c r="H107" s="221"/>
      <c r="I107" s="221"/>
      <c r="J107" s="221"/>
      <c r="K107" s="357"/>
    </row>
    <row r="108" spans="3:11" ht="26.25">
      <c r="C108" s="386"/>
      <c r="D108" s="201" t="s">
        <v>202</v>
      </c>
      <c r="E108" s="200" t="s">
        <v>203</v>
      </c>
      <c r="F108" s="200" t="s">
        <v>204</v>
      </c>
      <c r="G108" s="200" t="s">
        <v>205</v>
      </c>
      <c r="H108" s="200" t="s">
        <v>206</v>
      </c>
      <c r="I108" s="200" t="s">
        <v>207</v>
      </c>
      <c r="J108" s="200" t="s">
        <v>141</v>
      </c>
      <c r="K108" s="359" t="s">
        <v>37</v>
      </c>
    </row>
    <row r="109" spans="3:11">
      <c r="C109" s="387" t="s">
        <v>92</v>
      </c>
      <c r="D109" s="298">
        <v>2125</v>
      </c>
      <c r="E109" s="262">
        <v>1683</v>
      </c>
      <c r="F109" s="262">
        <v>1990</v>
      </c>
      <c r="G109" s="262">
        <v>1910</v>
      </c>
      <c r="H109" s="262">
        <v>2759</v>
      </c>
      <c r="I109" s="262">
        <v>2431</v>
      </c>
      <c r="J109" s="262">
        <v>2475</v>
      </c>
      <c r="K109" s="427">
        <f>(D109-E109)/E109*100</f>
        <v>26.262626262626267</v>
      </c>
    </row>
    <row r="110" spans="3:11">
      <c r="C110" s="387" t="s">
        <v>157</v>
      </c>
      <c r="D110" s="298">
        <v>1384</v>
      </c>
      <c r="E110" s="262">
        <v>1114</v>
      </c>
      <c r="F110" s="262">
        <v>1258</v>
      </c>
      <c r="G110" s="262">
        <v>1116</v>
      </c>
      <c r="H110" s="262">
        <v>1671</v>
      </c>
      <c r="I110" s="262">
        <v>1624</v>
      </c>
      <c r="J110" s="262">
        <v>1481</v>
      </c>
      <c r="K110" s="427">
        <f>(D110-E110)/E110*100</f>
        <v>24.236983842010773</v>
      </c>
    </row>
    <row r="111" spans="3:11" ht="6" customHeight="1">
      <c r="C111" s="390"/>
      <c r="D111" s="299"/>
      <c r="E111" s="284"/>
      <c r="F111" s="283"/>
      <c r="G111" s="282"/>
      <c r="H111" s="282"/>
      <c r="I111" s="282"/>
      <c r="J111" s="282"/>
      <c r="K111" s="391"/>
    </row>
    <row r="112" spans="3:11">
      <c r="C112" s="380" t="s">
        <v>64</v>
      </c>
      <c r="D112" s="297">
        <v>604</v>
      </c>
      <c r="E112" s="260">
        <v>619</v>
      </c>
      <c r="F112" s="260">
        <v>620</v>
      </c>
      <c r="G112" s="260">
        <v>675</v>
      </c>
      <c r="H112" s="260">
        <v>1033</v>
      </c>
      <c r="I112" s="260">
        <v>909</v>
      </c>
      <c r="J112" s="260">
        <v>1084</v>
      </c>
      <c r="K112" s="428">
        <f>(D112-E112)/E112*100</f>
        <v>-2.4232633279483036</v>
      </c>
    </row>
    <row r="113" spans="3:11">
      <c r="C113" s="380" t="s">
        <v>92</v>
      </c>
      <c r="D113" s="297">
        <v>360</v>
      </c>
      <c r="E113" s="260">
        <v>343</v>
      </c>
      <c r="F113" s="260"/>
      <c r="G113" s="260"/>
      <c r="H113" s="260"/>
      <c r="I113" s="260"/>
      <c r="J113" s="260"/>
      <c r="K113" s="392"/>
    </row>
    <row r="114" spans="3:11">
      <c r="C114" s="380" t="s">
        <v>157</v>
      </c>
      <c r="D114" s="297">
        <v>244</v>
      </c>
      <c r="E114" s="260">
        <v>276</v>
      </c>
      <c r="F114" s="260"/>
      <c r="G114" s="260"/>
      <c r="H114" s="260"/>
      <c r="I114" s="260"/>
      <c r="J114" s="260"/>
      <c r="K114" s="392"/>
    </row>
    <row r="115" spans="3:11">
      <c r="C115" s="387" t="s">
        <v>161</v>
      </c>
      <c r="D115" s="298">
        <v>1311</v>
      </c>
      <c r="E115" s="262">
        <v>1008</v>
      </c>
      <c r="F115" s="262">
        <v>1330</v>
      </c>
      <c r="G115" s="262">
        <v>1115</v>
      </c>
      <c r="H115" s="262">
        <v>1692</v>
      </c>
      <c r="I115" s="262">
        <v>1586</v>
      </c>
      <c r="J115" s="262">
        <v>1530</v>
      </c>
      <c r="K115" s="427">
        <f>(D115-E115)/E115*100</f>
        <v>30.059523809523807</v>
      </c>
    </row>
    <row r="116" spans="3:11">
      <c r="C116" s="387" t="s">
        <v>92</v>
      </c>
      <c r="D116" s="298">
        <v>750</v>
      </c>
      <c r="E116" s="262">
        <v>588</v>
      </c>
      <c r="F116" s="262"/>
      <c r="G116" s="262"/>
      <c r="H116" s="262"/>
      <c r="I116" s="262"/>
      <c r="J116" s="262"/>
      <c r="K116" s="389"/>
    </row>
    <row r="117" spans="3:11">
      <c r="C117" s="387" t="s">
        <v>157</v>
      </c>
      <c r="D117" s="298">
        <v>561</v>
      </c>
      <c r="E117" s="262">
        <v>420</v>
      </c>
      <c r="F117" s="262"/>
      <c r="G117" s="262"/>
      <c r="H117" s="262"/>
      <c r="I117" s="262"/>
      <c r="J117" s="262"/>
      <c r="K117" s="389"/>
    </row>
    <row r="118" spans="3:11">
      <c r="C118" s="380" t="s">
        <v>160</v>
      </c>
      <c r="D118" s="297">
        <v>907</v>
      </c>
      <c r="E118" s="260">
        <v>706</v>
      </c>
      <c r="F118" s="260">
        <v>818</v>
      </c>
      <c r="G118" s="260">
        <v>754</v>
      </c>
      <c r="H118" s="260">
        <v>1052</v>
      </c>
      <c r="I118" s="260">
        <v>980</v>
      </c>
      <c r="J118" s="260">
        <v>864</v>
      </c>
      <c r="K118" s="428">
        <f>(D118-E118)/E118*100</f>
        <v>28.47025495750708</v>
      </c>
    </row>
    <row r="119" spans="3:11">
      <c r="C119" s="380" t="s">
        <v>92</v>
      </c>
      <c r="D119" s="297">
        <v>544</v>
      </c>
      <c r="E119" s="260">
        <v>434</v>
      </c>
      <c r="F119" s="260"/>
      <c r="G119" s="260"/>
      <c r="H119" s="260"/>
      <c r="I119" s="260"/>
      <c r="J119" s="260"/>
      <c r="K119" s="392"/>
    </row>
    <row r="120" spans="3:11">
      <c r="C120" s="380" t="s">
        <v>157</v>
      </c>
      <c r="D120" s="297">
        <v>363</v>
      </c>
      <c r="E120" s="260">
        <v>272</v>
      </c>
      <c r="F120" s="260"/>
      <c r="G120" s="260"/>
      <c r="H120" s="260"/>
      <c r="I120" s="260"/>
      <c r="J120" s="260"/>
      <c r="K120" s="392"/>
    </row>
    <row r="121" spans="3:11">
      <c r="C121" s="370" t="s">
        <v>159</v>
      </c>
      <c r="D121" s="298">
        <v>410</v>
      </c>
      <c r="E121" s="262">
        <v>271</v>
      </c>
      <c r="F121" s="262">
        <v>381</v>
      </c>
      <c r="G121" s="262">
        <v>378</v>
      </c>
      <c r="H121" s="262">
        <v>506</v>
      </c>
      <c r="I121" s="262">
        <v>450</v>
      </c>
      <c r="J121" s="262">
        <v>359</v>
      </c>
      <c r="K121" s="427">
        <f>(D121-E121)/E121*100</f>
        <v>51.291512915129154</v>
      </c>
    </row>
    <row r="122" spans="3:11">
      <c r="C122" s="387" t="s">
        <v>92</v>
      </c>
      <c r="D122" s="298">
        <v>277</v>
      </c>
      <c r="E122" s="262">
        <v>194</v>
      </c>
      <c r="F122" s="262"/>
      <c r="G122" s="262"/>
      <c r="H122" s="262"/>
      <c r="I122" s="262"/>
      <c r="J122" s="262"/>
      <c r="K122" s="388"/>
    </row>
    <row r="123" spans="3:11">
      <c r="C123" s="387" t="s">
        <v>157</v>
      </c>
      <c r="D123" s="298">
        <v>133</v>
      </c>
      <c r="E123" s="262">
        <v>77</v>
      </c>
      <c r="F123" s="262"/>
      <c r="G123" s="262"/>
      <c r="H123" s="262"/>
      <c r="I123" s="262"/>
      <c r="J123" s="262"/>
      <c r="K123" s="388"/>
    </row>
    <row r="124" spans="3:11">
      <c r="C124" s="380" t="s">
        <v>63</v>
      </c>
      <c r="D124" s="297">
        <v>277</v>
      </c>
      <c r="E124" s="260">
        <v>193</v>
      </c>
      <c r="F124" s="260">
        <v>99</v>
      </c>
      <c r="G124" s="260">
        <v>95</v>
      </c>
      <c r="H124" s="260">
        <v>147</v>
      </c>
      <c r="I124" s="260">
        <v>130</v>
      </c>
      <c r="J124" s="260">
        <v>119</v>
      </c>
      <c r="K124" s="428">
        <f>(D124-E124)/E124*100</f>
        <v>43.523316062176164</v>
      </c>
    </row>
    <row r="125" spans="3:11">
      <c r="C125" s="380" t="s">
        <v>92</v>
      </c>
      <c r="D125" s="297">
        <v>194</v>
      </c>
      <c r="E125" s="260">
        <v>124</v>
      </c>
      <c r="F125" s="260"/>
      <c r="G125" s="260"/>
      <c r="H125" s="260"/>
      <c r="I125" s="260"/>
      <c r="J125" s="260"/>
      <c r="K125" s="392"/>
    </row>
    <row r="126" spans="3:11">
      <c r="C126" s="380" t="s">
        <v>157</v>
      </c>
      <c r="D126" s="297">
        <v>83</v>
      </c>
      <c r="E126" s="260">
        <v>69</v>
      </c>
      <c r="F126" s="260"/>
      <c r="G126" s="260"/>
      <c r="H126" s="260"/>
      <c r="I126" s="260"/>
      <c r="J126" s="260"/>
      <c r="K126" s="392"/>
    </row>
    <row r="127" spans="3:11" ht="6" customHeight="1">
      <c r="C127" s="390"/>
      <c r="D127" s="299"/>
      <c r="E127" s="284"/>
      <c r="F127" s="283"/>
      <c r="G127" s="282"/>
      <c r="H127" s="282"/>
      <c r="I127" s="282"/>
      <c r="J127" s="282"/>
      <c r="K127" s="391"/>
    </row>
    <row r="128" spans="3:11">
      <c r="C128" s="387" t="s">
        <v>103</v>
      </c>
      <c r="D128" s="298">
        <v>2854</v>
      </c>
      <c r="E128" s="276">
        <v>2178</v>
      </c>
      <c r="F128" s="275"/>
      <c r="G128" s="275"/>
      <c r="H128" s="275"/>
      <c r="I128" s="275"/>
      <c r="J128" s="275"/>
      <c r="K128" s="393"/>
    </row>
    <row r="129" spans="3:11">
      <c r="C129" s="380" t="s">
        <v>62</v>
      </c>
      <c r="D129" s="297">
        <v>2</v>
      </c>
      <c r="E129" s="279">
        <v>1</v>
      </c>
      <c r="F129" s="278"/>
      <c r="G129" s="278"/>
      <c r="H129" s="278"/>
      <c r="I129" s="278"/>
      <c r="J129" s="278"/>
      <c r="K129" s="394"/>
    </row>
    <row r="130" spans="3:11">
      <c r="C130" s="387" t="s">
        <v>61</v>
      </c>
      <c r="D130" s="298">
        <v>68</v>
      </c>
      <c r="E130" s="276">
        <f>57+16</f>
        <v>73</v>
      </c>
      <c r="F130" s="275"/>
      <c r="G130" s="275"/>
      <c r="H130" s="275"/>
      <c r="I130" s="275"/>
      <c r="J130" s="275"/>
      <c r="K130" s="393"/>
    </row>
    <row r="131" spans="3:11">
      <c r="C131" s="380" t="s">
        <v>60</v>
      </c>
      <c r="D131" s="297">
        <v>330</v>
      </c>
      <c r="E131" s="279">
        <v>338</v>
      </c>
      <c r="F131" s="278"/>
      <c r="G131" s="278"/>
      <c r="H131" s="278"/>
      <c r="I131" s="278"/>
      <c r="J131" s="278"/>
      <c r="K131" s="394"/>
    </row>
    <row r="132" spans="3:11">
      <c r="C132" s="387" t="s">
        <v>59</v>
      </c>
      <c r="D132" s="296">
        <v>245</v>
      </c>
      <c r="E132" s="276">
        <f>188+15</f>
        <v>203</v>
      </c>
      <c r="F132" s="275"/>
      <c r="G132" s="275"/>
      <c r="H132" s="275"/>
      <c r="I132" s="275"/>
      <c r="J132" s="275"/>
      <c r="K132" s="393"/>
    </row>
    <row r="133" spans="3:11">
      <c r="C133" s="387"/>
      <c r="D133" s="295"/>
      <c r="E133" s="276"/>
      <c r="F133" s="275"/>
      <c r="G133" s="275"/>
      <c r="H133" s="275"/>
      <c r="I133" s="275"/>
      <c r="J133" s="275"/>
      <c r="K133" s="393"/>
    </row>
    <row r="134" spans="3:11">
      <c r="C134" s="365" t="s">
        <v>70</v>
      </c>
      <c r="D134" s="213"/>
      <c r="E134" s="213"/>
      <c r="F134" s="221"/>
      <c r="G134" s="221"/>
      <c r="H134" s="221"/>
      <c r="I134" s="221"/>
      <c r="J134" s="221"/>
      <c r="K134" s="357"/>
    </row>
    <row r="135" spans="3:11">
      <c r="C135" s="365"/>
      <c r="D135" s="213"/>
      <c r="E135" s="213"/>
      <c r="F135" s="221"/>
      <c r="G135" s="221"/>
      <c r="H135" s="221"/>
      <c r="I135" s="221"/>
      <c r="J135" s="221"/>
      <c r="K135" s="357"/>
    </row>
    <row r="136" spans="3:11">
      <c r="C136" s="375"/>
      <c r="D136" s="294"/>
      <c r="E136" s="294"/>
      <c r="F136" s="221"/>
      <c r="G136" s="221"/>
      <c r="H136" s="221"/>
      <c r="I136" s="221"/>
      <c r="J136" s="221"/>
      <c r="K136" s="357"/>
    </row>
    <row r="137" spans="3:11" ht="18">
      <c r="C137" s="355" t="s">
        <v>69</v>
      </c>
      <c r="D137" s="222"/>
      <c r="E137" s="222"/>
      <c r="F137" s="221"/>
      <c r="G137" s="221"/>
      <c r="H137" s="221"/>
      <c r="I137" s="221"/>
      <c r="J137" s="221"/>
      <c r="K137" s="356" t="s">
        <v>65</v>
      </c>
    </row>
    <row r="138" spans="3:11" ht="18">
      <c r="C138" s="435"/>
      <c r="D138" s="222"/>
      <c r="E138" s="222"/>
      <c r="F138" s="221"/>
      <c r="G138" s="221"/>
      <c r="H138" s="221"/>
      <c r="I138" s="221"/>
      <c r="J138" s="221"/>
      <c r="K138" s="357"/>
    </row>
    <row r="139" spans="3:11">
      <c r="C139" s="358"/>
      <c r="D139" s="201" t="s">
        <v>202</v>
      </c>
      <c r="E139" s="200" t="s">
        <v>203</v>
      </c>
      <c r="F139" s="200" t="s">
        <v>204</v>
      </c>
      <c r="G139" s="200" t="s">
        <v>205</v>
      </c>
      <c r="H139" s="200" t="s">
        <v>206</v>
      </c>
      <c r="I139" s="200" t="s">
        <v>207</v>
      </c>
      <c r="J139" s="200" t="s">
        <v>141</v>
      </c>
      <c r="K139" s="357"/>
    </row>
    <row r="140" spans="3:11">
      <c r="C140" s="387" t="s">
        <v>97</v>
      </c>
      <c r="D140" s="293">
        <v>3972</v>
      </c>
      <c r="E140" s="262">
        <v>5106</v>
      </c>
      <c r="F140" s="292">
        <v>3228</v>
      </c>
      <c r="G140" s="292">
        <v>2856</v>
      </c>
      <c r="H140" s="262">
        <v>3991</v>
      </c>
      <c r="I140" s="262">
        <v>4389</v>
      </c>
      <c r="J140" s="262">
        <v>3363</v>
      </c>
      <c r="K140" s="395"/>
    </row>
    <row r="141" spans="3:11">
      <c r="C141" s="380" t="s">
        <v>68</v>
      </c>
      <c r="D141" s="291">
        <f>D140/E18</f>
        <v>0.14817578154144595</v>
      </c>
      <c r="E141" s="290">
        <v>17.2</v>
      </c>
      <c r="F141" s="289">
        <v>11.3</v>
      </c>
      <c r="G141" s="289">
        <v>9.8000000000000007</v>
      </c>
      <c r="H141" s="278">
        <v>12.7</v>
      </c>
      <c r="I141" s="278">
        <v>13.3</v>
      </c>
      <c r="J141" s="278">
        <v>11.6</v>
      </c>
      <c r="K141" s="395"/>
    </row>
    <row r="142" spans="3:11">
      <c r="C142" s="367"/>
      <c r="D142" s="274"/>
      <c r="E142" s="274"/>
      <c r="F142" s="221"/>
      <c r="G142" s="221"/>
      <c r="H142" s="221"/>
      <c r="I142" s="221"/>
      <c r="J142" s="221"/>
      <c r="K142" s="357"/>
    </row>
    <row r="143" spans="3:11">
      <c r="C143" s="365" t="s">
        <v>67</v>
      </c>
      <c r="D143" s="213"/>
      <c r="E143" s="213"/>
      <c r="F143" s="221"/>
      <c r="G143" s="221"/>
      <c r="H143" s="221"/>
      <c r="I143" s="221"/>
      <c r="J143" s="221"/>
      <c r="K143" s="357"/>
    </row>
    <row r="144" spans="3:11">
      <c r="C144" s="367"/>
      <c r="D144" s="274"/>
      <c r="E144" s="274"/>
      <c r="F144" s="221"/>
      <c r="G144" s="221"/>
      <c r="H144" s="221"/>
      <c r="I144" s="221"/>
      <c r="J144" s="221"/>
      <c r="K144" s="357"/>
    </row>
    <row r="145" spans="3:11">
      <c r="C145" s="367"/>
      <c r="D145" s="274"/>
      <c r="E145" s="274"/>
      <c r="F145" s="221"/>
      <c r="G145" s="221"/>
      <c r="H145" s="221"/>
      <c r="I145" s="221"/>
      <c r="J145" s="221"/>
      <c r="K145" s="357"/>
    </row>
    <row r="146" spans="3:11" ht="18">
      <c r="C146" s="355" t="s">
        <v>66</v>
      </c>
      <c r="D146" s="222"/>
      <c r="E146" s="222"/>
      <c r="F146" s="221"/>
      <c r="G146" s="221"/>
      <c r="H146" s="221"/>
      <c r="I146" s="221"/>
      <c r="J146" s="221"/>
      <c r="K146" s="356" t="s">
        <v>65</v>
      </c>
    </row>
    <row r="147" spans="3:11">
      <c r="C147" s="369" t="s">
        <v>97</v>
      </c>
      <c r="D147" s="223"/>
      <c r="E147" s="223"/>
      <c r="F147" s="221"/>
      <c r="G147" s="221"/>
      <c r="H147" s="221"/>
      <c r="I147" s="221"/>
      <c r="J147" s="221"/>
      <c r="K147" s="357"/>
    </row>
    <row r="148" spans="3:11">
      <c r="C148" s="358"/>
      <c r="D148" s="201" t="s">
        <v>202</v>
      </c>
      <c r="E148" s="200" t="s">
        <v>203</v>
      </c>
      <c r="F148" s="200" t="s">
        <v>204</v>
      </c>
      <c r="G148" s="200" t="s">
        <v>205</v>
      </c>
      <c r="H148" s="200" t="s">
        <v>206</v>
      </c>
      <c r="I148" s="200" t="s">
        <v>207</v>
      </c>
      <c r="J148" s="200" t="s">
        <v>141</v>
      </c>
      <c r="K148" s="357"/>
    </row>
    <row r="149" spans="3:11">
      <c r="C149" s="387" t="s">
        <v>92</v>
      </c>
      <c r="D149" s="288">
        <v>2686</v>
      </c>
      <c r="E149" s="262">
        <v>3131</v>
      </c>
      <c r="F149" s="262">
        <v>1952</v>
      </c>
      <c r="G149" s="262">
        <v>1835</v>
      </c>
      <c r="H149" s="262">
        <v>2586</v>
      </c>
      <c r="I149" s="262">
        <v>2590</v>
      </c>
      <c r="J149" s="262">
        <v>1986</v>
      </c>
      <c r="K149" s="357"/>
    </row>
    <row r="150" spans="3:11">
      <c r="C150" s="387" t="s">
        <v>157</v>
      </c>
      <c r="D150" s="288">
        <v>1286</v>
      </c>
      <c r="E150" s="262">
        <v>1975</v>
      </c>
      <c r="F150" s="262">
        <v>1276</v>
      </c>
      <c r="G150" s="262">
        <v>1021</v>
      </c>
      <c r="H150" s="262">
        <v>1405</v>
      </c>
      <c r="I150" s="262">
        <v>1799</v>
      </c>
      <c r="J150" s="262">
        <v>1377</v>
      </c>
      <c r="K150" s="357"/>
    </row>
    <row r="151" spans="3:11" ht="6" customHeight="1">
      <c r="C151" s="390"/>
      <c r="D151" s="285"/>
      <c r="E151" s="284"/>
      <c r="F151" s="283"/>
      <c r="G151" s="282"/>
      <c r="H151" s="282"/>
      <c r="I151" s="282"/>
      <c r="J151" s="282"/>
      <c r="K151" s="357"/>
    </row>
    <row r="152" spans="3:11">
      <c r="C152" s="380" t="s">
        <v>64</v>
      </c>
      <c r="D152" s="286">
        <v>226</v>
      </c>
      <c r="E152" s="260">
        <v>450</v>
      </c>
      <c r="F152" s="260">
        <v>287</v>
      </c>
      <c r="G152" s="260">
        <v>346</v>
      </c>
      <c r="H152" s="260">
        <v>462</v>
      </c>
      <c r="I152" s="260">
        <v>545</v>
      </c>
      <c r="J152" s="260">
        <v>646</v>
      </c>
      <c r="K152" s="357"/>
    </row>
    <row r="153" spans="3:11">
      <c r="C153" s="380" t="s">
        <v>92</v>
      </c>
      <c r="D153" s="286">
        <v>145</v>
      </c>
      <c r="E153" s="260">
        <v>242</v>
      </c>
      <c r="F153" s="260"/>
      <c r="G153" s="260"/>
      <c r="H153" s="260"/>
      <c r="I153" s="260"/>
      <c r="J153" s="260"/>
      <c r="K153" s="357"/>
    </row>
    <row r="154" spans="3:11">
      <c r="C154" s="380" t="s">
        <v>157</v>
      </c>
      <c r="D154" s="286">
        <v>81</v>
      </c>
      <c r="E154" s="260">
        <v>208</v>
      </c>
      <c r="F154" s="260"/>
      <c r="G154" s="260"/>
      <c r="H154" s="260"/>
      <c r="I154" s="260"/>
      <c r="J154" s="260"/>
      <c r="K154" s="357"/>
    </row>
    <row r="155" spans="3:11">
      <c r="C155" s="387" t="s">
        <v>161</v>
      </c>
      <c r="D155" s="287">
        <v>978</v>
      </c>
      <c r="E155" s="262">
        <v>1377</v>
      </c>
      <c r="F155" s="262">
        <v>974</v>
      </c>
      <c r="G155" s="262">
        <v>768</v>
      </c>
      <c r="H155" s="262">
        <v>1155</v>
      </c>
      <c r="I155" s="262">
        <v>1</v>
      </c>
      <c r="J155" s="262">
        <v>1126</v>
      </c>
      <c r="K155" s="357"/>
    </row>
    <row r="156" spans="3:11">
      <c r="C156" s="387" t="s">
        <v>92</v>
      </c>
      <c r="D156" s="287">
        <v>559</v>
      </c>
      <c r="E156" s="262">
        <v>579</v>
      </c>
      <c r="F156" s="262"/>
      <c r="G156" s="262"/>
      <c r="H156" s="262"/>
      <c r="I156" s="262"/>
      <c r="J156" s="262"/>
      <c r="K156" s="357"/>
    </row>
    <row r="157" spans="3:11">
      <c r="C157" s="387" t="s">
        <v>157</v>
      </c>
      <c r="D157" s="287">
        <v>419</v>
      </c>
      <c r="E157" s="262">
        <v>798</v>
      </c>
      <c r="F157" s="262"/>
      <c r="G157" s="262"/>
      <c r="H157" s="262"/>
      <c r="I157" s="262"/>
      <c r="J157" s="262"/>
      <c r="K157" s="357"/>
    </row>
    <row r="158" spans="3:11">
      <c r="C158" s="380" t="s">
        <v>160</v>
      </c>
      <c r="D158" s="286">
        <v>986</v>
      </c>
      <c r="E158" s="260">
        <v>1337</v>
      </c>
      <c r="F158" s="260">
        <v>782</v>
      </c>
      <c r="G158" s="260">
        <v>659</v>
      </c>
      <c r="H158" s="260">
        <v>963</v>
      </c>
      <c r="I158" s="260">
        <v>1115</v>
      </c>
      <c r="J158" s="260">
        <v>759</v>
      </c>
      <c r="K158" s="357"/>
    </row>
    <row r="159" spans="3:11">
      <c r="C159" s="380" t="s">
        <v>92</v>
      </c>
      <c r="D159" s="286">
        <v>604</v>
      </c>
      <c r="E159" s="260">
        <v>553</v>
      </c>
      <c r="F159" s="260"/>
      <c r="G159" s="260"/>
      <c r="H159" s="260"/>
      <c r="I159" s="260"/>
      <c r="J159" s="260"/>
      <c r="K159" s="357"/>
    </row>
    <row r="160" spans="3:11">
      <c r="C160" s="380" t="s">
        <v>157</v>
      </c>
      <c r="D160" s="286">
        <v>382</v>
      </c>
      <c r="E160" s="260">
        <v>784</v>
      </c>
      <c r="F160" s="260"/>
      <c r="G160" s="260"/>
      <c r="H160" s="260"/>
      <c r="I160" s="260"/>
      <c r="J160" s="260"/>
      <c r="K160" s="357"/>
    </row>
    <row r="161" spans="3:11">
      <c r="C161" s="387" t="s">
        <v>159</v>
      </c>
      <c r="D161" s="287">
        <v>765</v>
      </c>
      <c r="E161" s="262">
        <v>920</v>
      </c>
      <c r="F161" s="262">
        <v>609</v>
      </c>
      <c r="G161" s="262">
        <v>532</v>
      </c>
      <c r="H161" s="262">
        <v>593</v>
      </c>
      <c r="I161" s="262">
        <v>650</v>
      </c>
      <c r="J161" s="262">
        <v>444</v>
      </c>
      <c r="K161" s="357"/>
    </row>
    <row r="162" spans="3:11">
      <c r="C162" s="387" t="s">
        <v>92</v>
      </c>
      <c r="D162" s="287">
        <v>536</v>
      </c>
      <c r="E162" s="262">
        <v>337</v>
      </c>
      <c r="F162" s="262"/>
      <c r="G162" s="262"/>
      <c r="H162" s="262"/>
      <c r="I162" s="262"/>
      <c r="J162" s="262"/>
      <c r="K162" s="357"/>
    </row>
    <row r="163" spans="3:11">
      <c r="C163" s="387" t="s">
        <v>157</v>
      </c>
      <c r="D163" s="287">
        <v>229</v>
      </c>
      <c r="E163" s="262">
        <v>583</v>
      </c>
      <c r="F163" s="262"/>
      <c r="G163" s="262"/>
      <c r="H163" s="262"/>
      <c r="I163" s="262"/>
      <c r="J163" s="262"/>
      <c r="K163" s="357"/>
    </row>
    <row r="164" spans="3:11">
      <c r="C164" s="380" t="s">
        <v>63</v>
      </c>
      <c r="D164" s="286">
        <v>1017</v>
      </c>
      <c r="E164" s="260">
        <v>1022</v>
      </c>
      <c r="F164" s="260">
        <v>576</v>
      </c>
      <c r="G164" s="260">
        <v>551</v>
      </c>
      <c r="H164" s="260">
        <v>818</v>
      </c>
      <c r="I164" s="260">
        <v>551</v>
      </c>
      <c r="J164" s="260">
        <v>388</v>
      </c>
      <c r="K164" s="357"/>
    </row>
    <row r="165" spans="3:11">
      <c r="C165" s="380" t="s">
        <v>92</v>
      </c>
      <c r="D165" s="286">
        <v>842</v>
      </c>
      <c r="E165" s="260">
        <v>264</v>
      </c>
      <c r="F165" s="260"/>
      <c r="G165" s="260"/>
      <c r="H165" s="260"/>
      <c r="I165" s="260"/>
      <c r="J165" s="260"/>
      <c r="K165" s="357"/>
    </row>
    <row r="166" spans="3:11">
      <c r="C166" s="380" t="s">
        <v>157</v>
      </c>
      <c r="D166" s="286">
        <v>175</v>
      </c>
      <c r="E166" s="260">
        <v>758</v>
      </c>
      <c r="F166" s="260"/>
      <c r="G166" s="260"/>
      <c r="H166" s="260"/>
      <c r="I166" s="260"/>
      <c r="J166" s="260"/>
      <c r="K166" s="357"/>
    </row>
    <row r="167" spans="3:11" ht="6" customHeight="1">
      <c r="C167" s="390"/>
      <c r="D167" s="285"/>
      <c r="E167" s="284"/>
      <c r="F167" s="283"/>
      <c r="G167" s="282"/>
      <c r="H167" s="282"/>
      <c r="I167" s="282"/>
      <c r="J167" s="282"/>
      <c r="K167" s="357"/>
    </row>
    <row r="168" spans="3:11">
      <c r="C168" s="387" t="s">
        <v>103</v>
      </c>
      <c r="D168" s="281">
        <v>3581</v>
      </c>
      <c r="E168" s="276">
        <v>4532</v>
      </c>
      <c r="F168" s="275"/>
      <c r="G168" s="275"/>
      <c r="H168" s="275"/>
      <c r="I168" s="275"/>
      <c r="J168" s="275"/>
      <c r="K168" s="357"/>
    </row>
    <row r="169" spans="3:11">
      <c r="C169" s="380" t="s">
        <v>62</v>
      </c>
      <c r="D169" s="280">
        <v>9</v>
      </c>
      <c r="E169" s="279">
        <v>16</v>
      </c>
      <c r="F169" s="278"/>
      <c r="G169" s="278"/>
      <c r="H169" s="278"/>
      <c r="I169" s="278"/>
      <c r="J169" s="278"/>
      <c r="K169" s="357"/>
    </row>
    <row r="170" spans="3:11">
      <c r="C170" s="387" t="s">
        <v>61</v>
      </c>
      <c r="D170" s="281">
        <v>73</v>
      </c>
      <c r="E170" s="276">
        <v>121</v>
      </c>
      <c r="F170" s="275"/>
      <c r="G170" s="275"/>
      <c r="H170" s="275"/>
      <c r="I170" s="275"/>
      <c r="J170" s="275"/>
      <c r="K170" s="357"/>
    </row>
    <row r="171" spans="3:11">
      <c r="C171" s="380" t="s">
        <v>60</v>
      </c>
      <c r="D171" s="280">
        <v>201</v>
      </c>
      <c r="E171" s="279">
        <v>198</v>
      </c>
      <c r="F171" s="278"/>
      <c r="G171" s="278"/>
      <c r="H171" s="278"/>
      <c r="I171" s="278"/>
      <c r="J171" s="278"/>
      <c r="K171" s="357"/>
    </row>
    <row r="172" spans="3:11">
      <c r="C172" s="387" t="s">
        <v>59</v>
      </c>
      <c r="D172" s="277">
        <v>108</v>
      </c>
      <c r="E172" s="276">
        <v>239</v>
      </c>
      <c r="F172" s="275"/>
      <c r="G172" s="275"/>
      <c r="H172" s="275"/>
      <c r="I172" s="275"/>
      <c r="J172" s="275"/>
      <c r="K172" s="357"/>
    </row>
    <row r="173" spans="3:11">
      <c r="C173" s="367"/>
      <c r="D173" s="274"/>
      <c r="E173" s="274"/>
      <c r="F173" s="221"/>
      <c r="G173" s="221"/>
      <c r="H173" s="221"/>
      <c r="I173" s="221"/>
      <c r="J173" s="221"/>
      <c r="K173" s="357"/>
    </row>
    <row r="174" spans="3:11">
      <c r="C174" s="365" t="s">
        <v>58</v>
      </c>
      <c r="D174" s="213"/>
      <c r="E174" s="213"/>
      <c r="F174" s="221"/>
      <c r="G174" s="221"/>
      <c r="H174" s="221"/>
      <c r="I174" s="221"/>
      <c r="J174" s="221"/>
      <c r="K174" s="357"/>
    </row>
    <row r="175" spans="3:11" ht="24.95" customHeight="1">
      <c r="C175" s="447" t="s">
        <v>57</v>
      </c>
      <c r="D175" s="448"/>
      <c r="E175" s="448"/>
      <c r="F175" s="448"/>
      <c r="G175" s="448"/>
      <c r="H175" s="448"/>
      <c r="I175" s="448"/>
      <c r="J175" s="448"/>
      <c r="K175" s="449"/>
    </row>
    <row r="176" spans="3:11" ht="14.1" customHeight="1">
      <c r="C176" s="382"/>
      <c r="D176" s="273"/>
      <c r="E176" s="273"/>
      <c r="F176" s="273"/>
      <c r="G176" s="273"/>
      <c r="H176" s="273"/>
      <c r="I176" s="273"/>
      <c r="J176" s="273"/>
      <c r="K176" s="383"/>
    </row>
    <row r="177" spans="3:11">
      <c r="C177" s="386"/>
      <c r="D177" s="272"/>
      <c r="E177" s="272"/>
      <c r="F177" s="271"/>
      <c r="G177" s="271"/>
      <c r="H177" s="271"/>
      <c r="I177" s="271"/>
      <c r="J177" s="271"/>
      <c r="K177" s="396"/>
    </row>
    <row r="178" spans="3:11" ht="18">
      <c r="C178" s="355" t="s">
        <v>325</v>
      </c>
      <c r="D178" s="222"/>
      <c r="E178" s="222"/>
      <c r="F178" s="221"/>
      <c r="G178" s="221"/>
      <c r="H178" s="221"/>
      <c r="I178" s="221"/>
      <c r="J178" s="221"/>
      <c r="K178" s="356" t="s">
        <v>143</v>
      </c>
    </row>
    <row r="179" spans="3:11">
      <c r="C179" s="397" t="s">
        <v>93</v>
      </c>
      <c r="D179" s="221"/>
      <c r="E179" s="221"/>
      <c r="F179" s="221"/>
      <c r="G179" s="221"/>
      <c r="H179" s="221"/>
      <c r="I179" s="221"/>
      <c r="J179" s="221"/>
      <c r="K179" s="357"/>
    </row>
    <row r="180" spans="3:11">
      <c r="C180" s="358"/>
      <c r="D180" s="270" t="s">
        <v>202</v>
      </c>
      <c r="E180" s="200" t="s">
        <v>203</v>
      </c>
      <c r="F180" s="200" t="s">
        <v>204</v>
      </c>
      <c r="G180" s="200" t="s">
        <v>205</v>
      </c>
      <c r="H180" s="200" t="s">
        <v>206</v>
      </c>
      <c r="I180" s="200" t="s">
        <v>207</v>
      </c>
      <c r="J180" s="200" t="s">
        <v>141</v>
      </c>
      <c r="K180" s="357"/>
    </row>
    <row r="181" spans="3:11">
      <c r="C181" s="380" t="s">
        <v>103</v>
      </c>
      <c r="D181" s="437">
        <v>3.5439195168628799</v>
      </c>
      <c r="E181" s="438">
        <v>3.39</v>
      </c>
      <c r="F181" s="438">
        <v>3.04</v>
      </c>
      <c r="G181" s="438">
        <v>3.67</v>
      </c>
      <c r="H181" s="438">
        <v>3.9</v>
      </c>
      <c r="I181" s="269"/>
      <c r="J181" s="269"/>
      <c r="K181" s="357"/>
    </row>
    <row r="182" spans="3:11">
      <c r="C182" s="372"/>
      <c r="D182" s="436"/>
      <c r="E182" s="212"/>
      <c r="F182" s="268"/>
      <c r="G182" s="268"/>
      <c r="H182" s="268"/>
      <c r="I182" s="221"/>
      <c r="J182" s="221"/>
      <c r="K182" s="357"/>
    </row>
    <row r="183" spans="3:11">
      <c r="C183" s="450" t="s">
        <v>102</v>
      </c>
      <c r="D183" s="451"/>
      <c r="E183" s="451"/>
      <c r="F183" s="451"/>
      <c r="G183" s="451"/>
      <c r="H183" s="451"/>
      <c r="I183" s="451"/>
      <c r="J183" s="451"/>
      <c r="K183" s="452"/>
    </row>
    <row r="184" spans="3:11">
      <c r="C184" s="365" t="s">
        <v>101</v>
      </c>
      <c r="D184" s="213"/>
      <c r="E184" s="213"/>
      <c r="F184" s="221"/>
      <c r="G184" s="221"/>
      <c r="H184" s="221"/>
      <c r="I184" s="221"/>
      <c r="J184" s="221"/>
      <c r="K184" s="357"/>
    </row>
    <row r="185" spans="3:11">
      <c r="C185" s="365"/>
      <c r="D185" s="213"/>
      <c r="E185" s="213"/>
      <c r="F185" s="221"/>
      <c r="G185" s="221"/>
      <c r="H185" s="221"/>
      <c r="I185" s="221"/>
      <c r="J185" s="221"/>
      <c r="K185" s="357"/>
    </row>
    <row r="186" spans="3:11">
      <c r="C186" s="365"/>
      <c r="D186" s="213"/>
      <c r="E186" s="213"/>
      <c r="F186" s="213"/>
      <c r="G186" s="213"/>
      <c r="H186" s="213"/>
      <c r="I186" s="213"/>
      <c r="J186" s="213"/>
      <c r="K186" s="366"/>
    </row>
    <row r="187" spans="3:11" ht="18">
      <c r="C187" s="355" t="s">
        <v>100</v>
      </c>
      <c r="D187" s="204"/>
      <c r="E187" s="204"/>
      <c r="F187" s="204"/>
      <c r="G187" s="204"/>
      <c r="H187" s="204"/>
      <c r="I187" s="204"/>
      <c r="J187" s="204"/>
      <c r="K187" s="356" t="s">
        <v>94</v>
      </c>
    </row>
    <row r="188" spans="3:11">
      <c r="C188" s="397" t="s">
        <v>97</v>
      </c>
      <c r="D188" s="204"/>
      <c r="E188" s="204"/>
      <c r="F188" s="204"/>
      <c r="G188" s="204"/>
      <c r="H188" s="204"/>
      <c r="I188" s="204"/>
      <c r="J188" s="204"/>
      <c r="K188" s="398"/>
    </row>
    <row r="189" spans="3:11">
      <c r="C189" s="358"/>
      <c r="D189" s="267" t="s">
        <v>202</v>
      </c>
      <c r="E189" s="200" t="s">
        <v>203</v>
      </c>
      <c r="F189" s="200" t="s">
        <v>204</v>
      </c>
      <c r="G189" s="200" t="s">
        <v>205</v>
      </c>
      <c r="H189" s="200" t="s">
        <v>206</v>
      </c>
      <c r="I189" s="200" t="s">
        <v>207</v>
      </c>
      <c r="J189" s="200" t="s">
        <v>141</v>
      </c>
      <c r="K189" s="398"/>
    </row>
    <row r="190" spans="3:11">
      <c r="C190" s="370" t="s">
        <v>92</v>
      </c>
      <c r="D190" s="266">
        <v>605</v>
      </c>
      <c r="E190" s="238">
        <v>718</v>
      </c>
      <c r="F190" s="258"/>
      <c r="G190" s="238"/>
      <c r="H190" s="238"/>
      <c r="I190" s="238"/>
      <c r="J190" s="238"/>
      <c r="K190" s="398"/>
    </row>
    <row r="191" spans="3:11">
      <c r="C191" s="380" t="s">
        <v>157</v>
      </c>
      <c r="D191" s="261">
        <v>707</v>
      </c>
      <c r="E191" s="260">
        <v>823</v>
      </c>
      <c r="F191" s="260"/>
      <c r="G191" s="260"/>
      <c r="H191" s="260"/>
      <c r="I191" s="260"/>
      <c r="J191" s="260"/>
      <c r="K191" s="398"/>
    </row>
    <row r="192" spans="3:11">
      <c r="C192" s="399"/>
      <c r="D192" s="204"/>
      <c r="E192" s="204"/>
      <c r="F192" s="204"/>
      <c r="G192" s="204"/>
      <c r="H192" s="204"/>
      <c r="I192" s="204"/>
      <c r="J192" s="204"/>
      <c r="K192" s="398"/>
    </row>
    <row r="193" spans="3:11">
      <c r="C193" s="455" t="s">
        <v>99</v>
      </c>
      <c r="D193" s="456"/>
      <c r="E193" s="456"/>
      <c r="F193" s="456"/>
      <c r="G193" s="456"/>
      <c r="H193" s="456"/>
      <c r="I193" s="456"/>
      <c r="J193" s="456"/>
      <c r="K193" s="457"/>
    </row>
    <row r="194" spans="3:11">
      <c r="C194" s="455"/>
      <c r="D194" s="456"/>
      <c r="E194" s="456"/>
      <c r="F194" s="456"/>
      <c r="G194" s="456"/>
      <c r="H194" s="456"/>
      <c r="I194" s="456"/>
      <c r="J194" s="456"/>
      <c r="K194" s="457"/>
    </row>
    <row r="195" spans="3:11">
      <c r="C195" s="102"/>
      <c r="D195" s="204"/>
      <c r="E195" s="204"/>
      <c r="F195" s="204"/>
      <c r="G195" s="204"/>
      <c r="H195" s="204"/>
      <c r="I195" s="204"/>
      <c r="J195" s="204"/>
      <c r="K195" s="398"/>
    </row>
    <row r="196" spans="3:11" ht="18">
      <c r="C196" s="400" t="s">
        <v>98</v>
      </c>
      <c r="D196" s="204"/>
      <c r="E196" s="204"/>
      <c r="F196" s="204"/>
      <c r="G196" s="204"/>
      <c r="H196" s="204"/>
      <c r="I196" s="204"/>
      <c r="J196" s="204"/>
      <c r="K196" s="356" t="s">
        <v>94</v>
      </c>
    </row>
    <row r="197" spans="3:11">
      <c r="C197" s="401" t="s">
        <v>97</v>
      </c>
      <c r="D197" s="265"/>
      <c r="E197" s="265"/>
      <c r="F197" s="265"/>
      <c r="G197" s="265"/>
      <c r="H197" s="265"/>
      <c r="I197" s="265"/>
      <c r="J197" s="265"/>
      <c r="K197" s="402"/>
    </row>
    <row r="198" spans="3:11">
      <c r="C198" s="358"/>
      <c r="D198" s="201" t="s">
        <v>202</v>
      </c>
      <c r="E198" s="200" t="s">
        <v>203</v>
      </c>
      <c r="F198" s="200" t="s">
        <v>204</v>
      </c>
      <c r="G198" s="200" t="s">
        <v>205</v>
      </c>
      <c r="H198" s="200" t="s">
        <v>206</v>
      </c>
      <c r="I198" s="200" t="s">
        <v>207</v>
      </c>
      <c r="J198" s="200" t="s">
        <v>141</v>
      </c>
      <c r="K198" s="398"/>
    </row>
    <row r="199" spans="3:11">
      <c r="C199" s="387" t="s">
        <v>92</v>
      </c>
      <c r="D199" s="264">
        <v>599</v>
      </c>
      <c r="E199" s="262">
        <v>705</v>
      </c>
      <c r="F199" s="263"/>
      <c r="G199" s="262"/>
      <c r="H199" s="262"/>
      <c r="I199" s="262"/>
      <c r="J199" s="262"/>
      <c r="K199" s="398"/>
    </row>
    <row r="200" spans="3:11">
      <c r="C200" s="380" t="s">
        <v>157</v>
      </c>
      <c r="D200" s="261">
        <v>668</v>
      </c>
      <c r="E200" s="260">
        <v>759</v>
      </c>
      <c r="F200" s="260"/>
      <c r="G200" s="260"/>
      <c r="H200" s="260"/>
      <c r="I200" s="260"/>
      <c r="J200" s="260"/>
      <c r="K200" s="398"/>
    </row>
    <row r="201" spans="3:11">
      <c r="C201" s="399"/>
      <c r="D201" s="204"/>
      <c r="E201" s="204"/>
      <c r="F201" s="204"/>
      <c r="G201" s="204"/>
      <c r="H201" s="204"/>
      <c r="I201" s="204"/>
      <c r="J201" s="204"/>
      <c r="K201" s="398"/>
    </row>
    <row r="202" spans="3:11">
      <c r="C202" s="455" t="s">
        <v>96</v>
      </c>
      <c r="D202" s="456"/>
      <c r="E202" s="456"/>
      <c r="F202" s="456"/>
      <c r="G202" s="456"/>
      <c r="H202" s="456"/>
      <c r="I202" s="456"/>
      <c r="J202" s="456"/>
      <c r="K202" s="457"/>
    </row>
    <row r="203" spans="3:11">
      <c r="C203" s="455"/>
      <c r="D203" s="456"/>
      <c r="E203" s="456"/>
      <c r="F203" s="456"/>
      <c r="G203" s="456"/>
      <c r="H203" s="456"/>
      <c r="I203" s="456"/>
      <c r="J203" s="456"/>
      <c r="K203" s="457"/>
    </row>
    <row r="204" spans="3:11">
      <c r="C204" s="403"/>
      <c r="D204" s="224"/>
      <c r="E204" s="224"/>
      <c r="F204" s="224"/>
      <c r="G204" s="224"/>
      <c r="H204" s="224"/>
      <c r="I204" s="224"/>
      <c r="J204" s="224"/>
      <c r="K204" s="404"/>
    </row>
    <row r="205" spans="3:11" ht="18">
      <c r="C205" s="400" t="s">
        <v>95</v>
      </c>
      <c r="D205" s="204"/>
      <c r="E205" s="204"/>
      <c r="F205" s="204"/>
      <c r="G205" s="204"/>
      <c r="H205" s="204"/>
      <c r="I205" s="204"/>
      <c r="J205" s="204"/>
      <c r="K205" s="356" t="s">
        <v>94</v>
      </c>
    </row>
    <row r="206" spans="3:11">
      <c r="C206" s="397" t="s">
        <v>93</v>
      </c>
      <c r="D206" s="204"/>
      <c r="E206" s="204"/>
      <c r="F206" s="204"/>
      <c r="G206" s="204"/>
      <c r="H206" s="204"/>
      <c r="I206" s="204"/>
      <c r="J206" s="204"/>
      <c r="K206" s="398"/>
    </row>
    <row r="207" spans="3:11">
      <c r="C207" s="358"/>
      <c r="D207" s="201" t="s">
        <v>202</v>
      </c>
      <c r="E207" s="200" t="s">
        <v>203</v>
      </c>
      <c r="F207" s="200" t="s">
        <v>204</v>
      </c>
      <c r="G207" s="200" t="s">
        <v>205</v>
      </c>
      <c r="H207" s="200" t="s">
        <v>206</v>
      </c>
      <c r="I207" s="200" t="s">
        <v>207</v>
      </c>
      <c r="J207" s="200" t="s">
        <v>141</v>
      </c>
      <c r="K207" s="398"/>
    </row>
    <row r="208" spans="3:11">
      <c r="C208" s="370" t="s">
        <v>92</v>
      </c>
      <c r="D208" s="259">
        <v>0.99008264462809914</v>
      </c>
      <c r="E208" s="237">
        <v>0.98199999999999998</v>
      </c>
      <c r="F208" s="258"/>
      <c r="G208" s="258"/>
      <c r="H208" s="258"/>
      <c r="I208" s="258"/>
      <c r="J208" s="258"/>
      <c r="K208" s="398"/>
    </row>
    <row r="209" spans="3:14">
      <c r="C209" s="370" t="s">
        <v>157</v>
      </c>
      <c r="D209" s="259">
        <v>0.94483734087694482</v>
      </c>
      <c r="E209" s="237">
        <v>0.92200000000000004</v>
      </c>
      <c r="F209" s="258"/>
      <c r="G209" s="258"/>
      <c r="H209" s="258"/>
      <c r="I209" s="258"/>
      <c r="J209" s="258"/>
      <c r="K209" s="398"/>
    </row>
    <row r="210" spans="3:14">
      <c r="C210" s="405" t="s">
        <v>311</v>
      </c>
      <c r="D210" s="257">
        <v>0.96570121951219512</v>
      </c>
      <c r="E210" s="243">
        <v>0.95</v>
      </c>
      <c r="F210" s="256"/>
      <c r="G210" s="255"/>
      <c r="H210" s="255"/>
      <c r="I210" s="255"/>
      <c r="J210" s="255"/>
      <c r="K210" s="398"/>
    </row>
    <row r="211" spans="3:14">
      <c r="C211" s="399"/>
      <c r="D211" s="204"/>
      <c r="E211" s="204"/>
      <c r="F211" s="204"/>
      <c r="G211" s="204"/>
      <c r="H211" s="204"/>
      <c r="I211" s="204"/>
      <c r="J211" s="204"/>
      <c r="K211" s="398"/>
    </row>
    <row r="212" spans="3:14">
      <c r="C212" s="455" t="s">
        <v>91</v>
      </c>
      <c r="D212" s="456"/>
      <c r="E212" s="456"/>
      <c r="F212" s="456"/>
      <c r="G212" s="456"/>
      <c r="H212" s="456"/>
      <c r="I212" s="456"/>
      <c r="J212" s="456"/>
      <c r="K212" s="457"/>
    </row>
    <row r="213" spans="3:14">
      <c r="C213" s="455"/>
      <c r="D213" s="456"/>
      <c r="E213" s="456"/>
      <c r="F213" s="456"/>
      <c r="G213" s="456"/>
      <c r="H213" s="456"/>
      <c r="I213" s="456"/>
      <c r="J213" s="456"/>
      <c r="K213" s="457"/>
    </row>
    <row r="214" spans="3:14">
      <c r="C214" s="455" t="s">
        <v>90</v>
      </c>
      <c r="D214" s="456"/>
      <c r="E214" s="456"/>
      <c r="F214" s="456"/>
      <c r="G214" s="456"/>
      <c r="H214" s="456"/>
      <c r="I214" s="456"/>
      <c r="J214" s="456"/>
      <c r="K214" s="457"/>
    </row>
    <row r="215" spans="3:14">
      <c r="C215" s="403"/>
      <c r="D215" s="224"/>
      <c r="E215" s="224"/>
      <c r="F215" s="224"/>
      <c r="G215" s="224"/>
      <c r="H215" s="224"/>
      <c r="I215" s="224"/>
      <c r="J215" s="224"/>
      <c r="K215" s="404"/>
    </row>
    <row r="216" spans="3:14" ht="20.25">
      <c r="C216" s="354" t="s">
        <v>89</v>
      </c>
      <c r="D216" s="224"/>
      <c r="E216" s="224"/>
      <c r="F216" s="224"/>
      <c r="G216" s="224"/>
      <c r="H216" s="224"/>
      <c r="I216" s="224"/>
      <c r="J216" s="224"/>
      <c r="K216" s="404"/>
    </row>
    <row r="217" spans="3:14">
      <c r="C217" s="403"/>
      <c r="D217" s="224"/>
      <c r="E217" s="224"/>
      <c r="F217" s="224"/>
      <c r="G217" s="224"/>
      <c r="H217" s="224"/>
      <c r="I217" s="224"/>
      <c r="J217" s="224"/>
      <c r="K217" s="404"/>
    </row>
    <row r="218" spans="3:14" ht="18">
      <c r="C218" s="355" t="s">
        <v>88</v>
      </c>
      <c r="D218" s="254"/>
      <c r="E218" s="254"/>
      <c r="F218" s="254"/>
      <c r="G218" s="234"/>
      <c r="H218" s="234"/>
      <c r="I218" s="234"/>
      <c r="J218" s="234"/>
      <c r="K218" s="406" t="s">
        <v>106</v>
      </c>
      <c r="L218" s="209"/>
      <c r="M218" s="199"/>
      <c r="N218" s="199"/>
    </row>
    <row r="219" spans="3:14">
      <c r="C219" s="435"/>
      <c r="D219" s="223"/>
      <c r="E219" s="223"/>
      <c r="F219" s="223"/>
      <c r="G219" s="221"/>
      <c r="H219" s="221"/>
      <c r="I219" s="221"/>
      <c r="J219" s="234"/>
      <c r="K219" s="407"/>
      <c r="L219" s="209"/>
      <c r="M219" s="199"/>
      <c r="N219" s="199"/>
    </row>
    <row r="220" spans="3:14">
      <c r="C220" s="358"/>
      <c r="D220" s="453" t="s">
        <v>202</v>
      </c>
      <c r="E220" s="454"/>
      <c r="F220" s="472" t="s">
        <v>87</v>
      </c>
      <c r="G220" s="472"/>
      <c r="H220" s="472" t="s">
        <v>86</v>
      </c>
      <c r="I220" s="472"/>
      <c r="J220" s="234"/>
      <c r="K220" s="407"/>
      <c r="L220" s="209"/>
      <c r="M220" s="199"/>
      <c r="N220" s="199"/>
    </row>
    <row r="221" spans="3:14">
      <c r="C221" s="358"/>
      <c r="D221" s="233" t="s">
        <v>127</v>
      </c>
      <c r="E221" s="233" t="s">
        <v>126</v>
      </c>
      <c r="F221" s="253" t="s">
        <v>127</v>
      </c>
      <c r="G221" s="253" t="s">
        <v>126</v>
      </c>
      <c r="H221" s="253" t="s">
        <v>85</v>
      </c>
      <c r="I221" s="253" t="s">
        <v>126</v>
      </c>
      <c r="J221" s="234"/>
      <c r="K221" s="407"/>
      <c r="L221" s="209"/>
      <c r="M221" s="199"/>
      <c r="N221" s="199"/>
    </row>
    <row r="222" spans="3:14" ht="23.25">
      <c r="C222" s="371" t="s">
        <v>84</v>
      </c>
      <c r="D222" s="252">
        <v>4</v>
      </c>
      <c r="E222" s="249">
        <v>0.33300000000000002</v>
      </c>
      <c r="F222" s="244">
        <v>4</v>
      </c>
      <c r="G222" s="243">
        <v>0.44400000000000001</v>
      </c>
      <c r="H222" s="214">
        <v>3</v>
      </c>
      <c r="I222" s="243">
        <v>0.33300000000000002</v>
      </c>
      <c r="J222" s="234"/>
      <c r="K222" s="407"/>
      <c r="L222" s="209"/>
      <c r="M222" s="199"/>
      <c r="N222" s="199"/>
    </row>
    <row r="223" spans="3:14" ht="23.25">
      <c r="C223" s="370" t="s">
        <v>83</v>
      </c>
      <c r="D223" s="251">
        <v>64</v>
      </c>
      <c r="E223" s="247">
        <v>0.308</v>
      </c>
      <c r="F223" s="238">
        <v>67</v>
      </c>
      <c r="G223" s="237">
        <v>0.27700000000000002</v>
      </c>
      <c r="H223" s="218">
        <v>70</v>
      </c>
      <c r="I223" s="237">
        <v>0.255</v>
      </c>
      <c r="J223" s="234"/>
      <c r="K223" s="407"/>
      <c r="L223" s="209"/>
      <c r="M223" s="199"/>
      <c r="N223" s="199"/>
    </row>
    <row r="224" spans="3:14" ht="23.25">
      <c r="C224" s="371" t="s">
        <v>82</v>
      </c>
      <c r="D224" s="250">
        <v>3028</v>
      </c>
      <c r="E224" s="249">
        <v>0.28630899999999998</v>
      </c>
      <c r="F224" s="244">
        <v>2921</v>
      </c>
      <c r="G224" s="243">
        <v>0.27900000000000003</v>
      </c>
      <c r="H224" s="214">
        <v>3014</v>
      </c>
      <c r="I224" s="243">
        <v>0.28100000000000003</v>
      </c>
      <c r="J224" s="234"/>
      <c r="K224" s="407"/>
      <c r="L224" s="209"/>
      <c r="M224" s="199"/>
      <c r="N224" s="199"/>
    </row>
    <row r="225" spans="3:14" ht="23.25">
      <c r="C225" s="370" t="s">
        <v>80</v>
      </c>
      <c r="D225" s="248">
        <v>6386</v>
      </c>
      <c r="E225" s="247">
        <v>0.32300000000000001</v>
      </c>
      <c r="F225" s="238">
        <v>6406</v>
      </c>
      <c r="G225" s="237">
        <v>0.314</v>
      </c>
      <c r="H225" s="218">
        <v>6959</v>
      </c>
      <c r="I225" s="237">
        <v>0.318</v>
      </c>
      <c r="J225" s="234"/>
      <c r="K225" s="407"/>
      <c r="L225" s="209"/>
      <c r="M225" s="199"/>
      <c r="N225" s="199"/>
    </row>
    <row r="226" spans="3:14">
      <c r="C226" s="408" t="s">
        <v>79</v>
      </c>
      <c r="D226" s="246">
        <v>9488</v>
      </c>
      <c r="E226" s="245">
        <v>0.31</v>
      </c>
      <c r="F226" s="244">
        <v>9398</v>
      </c>
      <c r="G226" s="243">
        <v>0.30199999999999999</v>
      </c>
      <c r="H226" s="242">
        <v>10046</v>
      </c>
      <c r="I226" s="241">
        <v>0.30599999999999999</v>
      </c>
      <c r="J226" s="234"/>
      <c r="K226" s="407"/>
      <c r="L226" s="209"/>
      <c r="M226" s="199"/>
      <c r="N226" s="199"/>
    </row>
    <row r="227" spans="3:14">
      <c r="C227" s="365" t="s">
        <v>78</v>
      </c>
      <c r="D227" s="240">
        <v>10026</v>
      </c>
      <c r="E227" s="239">
        <v>0.29799999999999999</v>
      </c>
      <c r="F227" s="238">
        <v>10021</v>
      </c>
      <c r="G227" s="237">
        <v>0.29699999999999999</v>
      </c>
      <c r="H227" s="236">
        <v>10535</v>
      </c>
      <c r="I227" s="235">
        <v>0.30399999999999999</v>
      </c>
      <c r="J227" s="234"/>
      <c r="K227" s="407"/>
      <c r="L227" s="209"/>
      <c r="M227" s="199"/>
      <c r="N227" s="199"/>
    </row>
    <row r="228" spans="3:14">
      <c r="C228" s="399"/>
      <c r="D228" s="204"/>
      <c r="E228" s="204"/>
      <c r="F228" s="204"/>
      <c r="G228" s="204"/>
      <c r="H228" s="204"/>
      <c r="I228" s="204"/>
      <c r="J228" s="204"/>
      <c r="K228" s="398"/>
      <c r="L228" s="31"/>
      <c r="M228" s="199"/>
      <c r="N228" s="199"/>
    </row>
    <row r="229" spans="3:14" ht="38.1" customHeight="1">
      <c r="C229" s="455" t="s">
        <v>77</v>
      </c>
      <c r="D229" s="456"/>
      <c r="E229" s="456"/>
      <c r="F229" s="456"/>
      <c r="G229" s="456"/>
      <c r="H229" s="456"/>
      <c r="I229" s="456"/>
      <c r="J229" s="456"/>
      <c r="K229" s="457"/>
      <c r="L229" s="224"/>
      <c r="M229" s="199"/>
      <c r="N229" s="199"/>
    </row>
    <row r="230" spans="3:14" ht="14.1" customHeight="1">
      <c r="C230" s="403"/>
      <c r="D230" s="224"/>
      <c r="E230" s="224"/>
      <c r="F230" s="224"/>
      <c r="G230" s="224"/>
      <c r="H230" s="224"/>
      <c r="I230" s="224"/>
      <c r="J230" s="224"/>
      <c r="K230" s="404"/>
      <c r="L230" s="224"/>
      <c r="M230" s="199"/>
      <c r="N230" s="199"/>
    </row>
    <row r="231" spans="3:14" ht="14.1" customHeight="1">
      <c r="C231" s="403"/>
      <c r="D231" s="224"/>
      <c r="E231" s="224"/>
      <c r="F231" s="224"/>
      <c r="G231" s="224"/>
      <c r="H231" s="224"/>
      <c r="I231" s="224"/>
      <c r="J231" s="224"/>
      <c r="K231" s="404"/>
      <c r="L231" s="224"/>
      <c r="M231" s="199"/>
      <c r="N231" s="199"/>
    </row>
    <row r="232" spans="3:14" ht="18">
      <c r="C232" s="355" t="s">
        <v>128</v>
      </c>
      <c r="D232" s="224"/>
      <c r="E232" s="224"/>
      <c r="F232" s="224"/>
      <c r="G232" s="224"/>
      <c r="H232" s="224"/>
      <c r="I232" s="224"/>
      <c r="J232" s="224"/>
      <c r="K232" s="406" t="s">
        <v>106</v>
      </c>
      <c r="L232" s="224"/>
      <c r="M232" s="199"/>
      <c r="N232" s="199"/>
    </row>
    <row r="233" spans="3:14">
      <c r="C233" s="369"/>
      <c r="D233" s="224"/>
      <c r="E233" s="224"/>
      <c r="F233" s="224"/>
      <c r="G233" s="224"/>
      <c r="H233" s="224"/>
      <c r="I233" s="224"/>
      <c r="J233" s="224"/>
      <c r="K233" s="404"/>
      <c r="L233" s="224"/>
      <c r="M233" s="199"/>
      <c r="N233" s="199"/>
    </row>
    <row r="234" spans="3:14">
      <c r="C234" s="403"/>
      <c r="D234" s="453" t="s">
        <v>202</v>
      </c>
      <c r="E234" s="454"/>
      <c r="F234" s="224"/>
      <c r="G234" s="224"/>
      <c r="H234" s="224"/>
      <c r="I234" s="224"/>
      <c r="J234" s="224"/>
      <c r="K234" s="404"/>
      <c r="L234" s="199"/>
      <c r="M234" s="199"/>
      <c r="N234" s="199"/>
    </row>
    <row r="235" spans="3:14">
      <c r="C235" s="403"/>
      <c r="D235" s="233" t="s">
        <v>127</v>
      </c>
      <c r="E235" s="233" t="s">
        <v>126</v>
      </c>
      <c r="F235" s="224"/>
      <c r="G235" s="224"/>
      <c r="H235" s="224"/>
      <c r="I235" s="224"/>
      <c r="J235" s="224"/>
      <c r="K235" s="404"/>
      <c r="L235" s="199"/>
      <c r="M235" s="199"/>
      <c r="N235" s="199"/>
    </row>
    <row r="236" spans="3:14">
      <c r="C236" s="409" t="s">
        <v>125</v>
      </c>
      <c r="D236" s="231">
        <v>4</v>
      </c>
      <c r="E236" s="227">
        <v>0.33333333333333331</v>
      </c>
      <c r="F236" s="224"/>
      <c r="G236" s="224"/>
      <c r="H236" s="224"/>
      <c r="I236" s="224"/>
      <c r="J236" s="224"/>
      <c r="K236" s="404"/>
      <c r="L236" s="204"/>
      <c r="M236" s="204"/>
      <c r="N236" s="199"/>
    </row>
    <row r="237" spans="3:14">
      <c r="C237" s="410" t="s">
        <v>124</v>
      </c>
      <c r="D237" s="232">
        <v>97</v>
      </c>
      <c r="E237" s="229">
        <v>0.30696202531645572</v>
      </c>
      <c r="F237" s="224"/>
      <c r="G237" s="224"/>
      <c r="H237" s="224"/>
      <c r="I237" s="224"/>
      <c r="J237" s="224"/>
      <c r="K237" s="404"/>
      <c r="L237" s="204"/>
      <c r="M237" s="204"/>
      <c r="N237" s="199"/>
    </row>
    <row r="238" spans="3:14">
      <c r="C238" s="409" t="s">
        <v>123</v>
      </c>
      <c r="D238" s="231">
        <v>0</v>
      </c>
      <c r="E238" s="227">
        <v>0</v>
      </c>
      <c r="F238" s="224"/>
      <c r="G238" s="224"/>
      <c r="H238" s="224"/>
      <c r="I238" s="224"/>
      <c r="J238" s="224"/>
      <c r="K238" s="404"/>
      <c r="L238" s="204"/>
      <c r="M238" s="204"/>
      <c r="N238" s="199"/>
    </row>
    <row r="239" spans="3:14">
      <c r="C239" s="410" t="s">
        <v>122</v>
      </c>
      <c r="D239" s="232">
        <v>5</v>
      </c>
      <c r="E239" s="229">
        <v>0.5</v>
      </c>
      <c r="F239" s="224"/>
      <c r="G239" s="224"/>
      <c r="H239" s="224"/>
      <c r="I239" s="224"/>
      <c r="J239" s="224"/>
      <c r="K239" s="404"/>
      <c r="L239" s="204"/>
      <c r="M239" s="204"/>
      <c r="N239" s="199"/>
    </row>
    <row r="240" spans="3:14">
      <c r="C240" s="409" t="s">
        <v>121</v>
      </c>
      <c r="D240" s="231">
        <v>13</v>
      </c>
      <c r="E240" s="227">
        <v>0.25</v>
      </c>
      <c r="F240" s="224"/>
      <c r="G240" s="224"/>
      <c r="H240" s="224"/>
      <c r="I240" s="224"/>
      <c r="J240" s="224"/>
      <c r="K240" s="404"/>
      <c r="L240" s="204"/>
      <c r="M240" s="204"/>
      <c r="N240" s="199"/>
    </row>
    <row r="241" spans="3:14">
      <c r="C241" s="410" t="s">
        <v>120</v>
      </c>
      <c r="D241" s="232">
        <v>44</v>
      </c>
      <c r="E241" s="229">
        <v>0.31654676258992803</v>
      </c>
      <c r="F241" s="224"/>
      <c r="G241" s="224"/>
      <c r="H241" s="224"/>
      <c r="I241" s="224"/>
      <c r="J241" s="224"/>
      <c r="K241" s="404"/>
      <c r="L241" s="204"/>
      <c r="M241" s="204"/>
      <c r="N241" s="199"/>
    </row>
    <row r="242" spans="3:14">
      <c r="C242" s="409" t="s">
        <v>119</v>
      </c>
      <c r="D242" s="231">
        <v>35</v>
      </c>
      <c r="E242" s="227">
        <v>0.30434782608695654</v>
      </c>
      <c r="F242" s="224"/>
      <c r="G242" s="224"/>
      <c r="H242" s="224"/>
      <c r="I242" s="224"/>
      <c r="J242" s="224"/>
      <c r="K242" s="404"/>
      <c r="L242" s="204"/>
      <c r="M242" s="204"/>
      <c r="N242" s="199"/>
    </row>
    <row r="243" spans="3:14">
      <c r="C243" s="410" t="s">
        <v>118</v>
      </c>
      <c r="D243" s="230">
        <v>2993</v>
      </c>
      <c r="E243" s="229">
        <v>0.28627450980392155</v>
      </c>
      <c r="F243" s="224"/>
      <c r="G243" s="224"/>
      <c r="H243" s="224"/>
      <c r="I243" s="224"/>
      <c r="J243" s="224"/>
      <c r="K243" s="404"/>
      <c r="L243" s="204"/>
      <c r="M243" s="204"/>
      <c r="N243" s="199"/>
    </row>
    <row r="244" spans="3:14">
      <c r="C244" s="409" t="s">
        <v>117</v>
      </c>
      <c r="D244" s="228">
        <v>6386</v>
      </c>
      <c r="E244" s="227">
        <v>0.32259042230753687</v>
      </c>
      <c r="F244" s="224"/>
      <c r="G244" s="224"/>
      <c r="H244" s="224"/>
      <c r="I244" s="224"/>
      <c r="J244" s="224"/>
      <c r="K244" s="404"/>
      <c r="L244" s="204"/>
      <c r="M244" s="204"/>
      <c r="N244" s="199"/>
    </row>
    <row r="245" spans="3:14">
      <c r="C245" s="411" t="s">
        <v>116</v>
      </c>
      <c r="D245" s="226">
        <v>9488</v>
      </c>
      <c r="E245" s="225">
        <v>0.31002483335511699</v>
      </c>
      <c r="F245" s="224"/>
      <c r="G245" s="224"/>
      <c r="H245" s="224"/>
      <c r="I245" s="224"/>
      <c r="J245" s="224"/>
      <c r="K245" s="404"/>
      <c r="L245" s="204"/>
      <c r="M245" s="204"/>
      <c r="N245" s="199"/>
    </row>
    <row r="246" spans="3:14">
      <c r="C246" s="403"/>
      <c r="D246" s="224"/>
      <c r="E246" s="224"/>
      <c r="F246" s="224"/>
      <c r="G246" s="224"/>
      <c r="H246" s="224"/>
      <c r="I246" s="224"/>
      <c r="J246" s="224"/>
      <c r="K246" s="404"/>
      <c r="L246" s="204"/>
      <c r="M246" s="204"/>
      <c r="N246" s="199"/>
    </row>
    <row r="247" spans="3:14">
      <c r="C247" s="412" t="s">
        <v>115</v>
      </c>
      <c r="D247" s="199"/>
      <c r="E247" s="199"/>
      <c r="F247" s="199"/>
      <c r="G247" s="199"/>
      <c r="H247" s="199"/>
      <c r="I247" s="199"/>
      <c r="J247" s="199"/>
      <c r="K247" s="353"/>
      <c r="L247" s="199"/>
      <c r="M247" s="199"/>
      <c r="N247" s="199"/>
    </row>
    <row r="248" spans="3:14">
      <c r="C248" s="412" t="s">
        <v>114</v>
      </c>
      <c r="D248" s="199"/>
      <c r="E248" s="199"/>
      <c r="F248" s="199"/>
      <c r="G248" s="199"/>
      <c r="H248" s="199"/>
      <c r="I248" s="199"/>
      <c r="J248" s="199"/>
      <c r="K248" s="353"/>
      <c r="L248" s="199"/>
      <c r="M248" s="199"/>
      <c r="N248" s="199"/>
    </row>
    <row r="249" spans="3:14">
      <c r="C249" s="412" t="s">
        <v>113</v>
      </c>
      <c r="D249" s="199"/>
      <c r="E249" s="199"/>
      <c r="F249" s="199"/>
      <c r="G249" s="199"/>
      <c r="H249" s="199"/>
      <c r="I249" s="199"/>
      <c r="J249" s="199"/>
      <c r="K249" s="353"/>
      <c r="L249" s="199"/>
      <c r="M249" s="199"/>
      <c r="N249" s="199"/>
    </row>
    <row r="250" spans="3:14">
      <c r="C250" s="412" t="s">
        <v>112</v>
      </c>
      <c r="D250" s="199"/>
      <c r="E250" s="199"/>
      <c r="F250" s="199"/>
      <c r="G250" s="199"/>
      <c r="H250" s="199"/>
      <c r="I250" s="199"/>
      <c r="J250" s="199"/>
      <c r="K250" s="353"/>
      <c r="L250" s="199"/>
      <c r="M250" s="199"/>
      <c r="N250" s="199"/>
    </row>
    <row r="251" spans="3:14">
      <c r="C251" s="412" t="s">
        <v>111</v>
      </c>
      <c r="D251" s="199"/>
      <c r="E251" s="199"/>
      <c r="F251" s="199"/>
      <c r="G251" s="199"/>
      <c r="H251" s="199"/>
      <c r="I251" s="199"/>
      <c r="J251" s="199"/>
      <c r="K251" s="353"/>
      <c r="L251" s="199"/>
      <c r="M251" s="199"/>
      <c r="N251" s="199"/>
    </row>
    <row r="252" spans="3:14" ht="24" customHeight="1">
      <c r="C252" s="468" t="s">
        <v>110</v>
      </c>
      <c r="D252" s="469"/>
      <c r="E252" s="469"/>
      <c r="F252" s="469"/>
      <c r="G252" s="469"/>
      <c r="H252" s="469"/>
      <c r="I252" s="469"/>
      <c r="J252" s="469"/>
      <c r="K252" s="470"/>
      <c r="L252" s="199"/>
      <c r="M252" s="199"/>
      <c r="N252" s="199"/>
    </row>
    <row r="253" spans="3:14" ht="18" customHeight="1">
      <c r="C253" s="471" t="s">
        <v>109</v>
      </c>
      <c r="D253" s="469"/>
      <c r="E253" s="469"/>
      <c r="F253" s="469"/>
      <c r="G253" s="469"/>
      <c r="H253" s="469"/>
      <c r="I253" s="469"/>
      <c r="J253" s="469"/>
      <c r="K253" s="470"/>
      <c r="L253" s="199"/>
      <c r="M253" s="199"/>
      <c r="N253" s="199"/>
    </row>
    <row r="254" spans="3:14">
      <c r="C254" s="412" t="s">
        <v>108</v>
      </c>
      <c r="D254" s="199"/>
      <c r="E254" s="199"/>
      <c r="F254" s="199"/>
      <c r="G254" s="199"/>
      <c r="H254" s="199"/>
      <c r="I254" s="199"/>
      <c r="J254" s="199"/>
      <c r="K254" s="353"/>
      <c r="L254" s="199"/>
      <c r="M254" s="199"/>
      <c r="N254" s="199"/>
    </row>
    <row r="255" spans="3:14">
      <c r="C255" s="403"/>
      <c r="D255" s="224"/>
      <c r="E255" s="224"/>
      <c r="F255" s="199"/>
      <c r="G255" s="199"/>
      <c r="H255" s="199"/>
      <c r="I255" s="199"/>
      <c r="J255" s="199"/>
      <c r="K255" s="353"/>
      <c r="L255" s="199"/>
      <c r="M255" s="199"/>
      <c r="N255" s="199"/>
    </row>
    <row r="256" spans="3:14">
      <c r="C256" s="403"/>
      <c r="D256" s="224"/>
      <c r="E256" s="224"/>
      <c r="F256" s="224"/>
      <c r="G256" s="224"/>
      <c r="H256" s="224"/>
      <c r="I256" s="224"/>
      <c r="J256" s="224"/>
      <c r="K256" s="404"/>
      <c r="L256" s="199"/>
      <c r="M256" s="199"/>
      <c r="N256" s="199"/>
    </row>
    <row r="257" spans="3:14" ht="18">
      <c r="C257" s="355" t="s">
        <v>107</v>
      </c>
      <c r="D257" s="222"/>
      <c r="E257" s="222"/>
      <c r="F257" s="224"/>
      <c r="G257" s="224"/>
      <c r="H257" s="224"/>
      <c r="I257" s="224"/>
      <c r="J257" s="224"/>
      <c r="K257" s="413" t="s">
        <v>106</v>
      </c>
      <c r="L257" s="199"/>
      <c r="M257" s="199"/>
      <c r="N257" s="199"/>
    </row>
    <row r="258" spans="3:14" ht="18">
      <c r="C258" s="369" t="s">
        <v>105</v>
      </c>
      <c r="D258" s="223"/>
      <c r="E258" s="223"/>
      <c r="F258" s="222"/>
      <c r="G258" s="221"/>
      <c r="H258" s="221"/>
      <c r="I258" s="221"/>
      <c r="J258" s="221"/>
      <c r="K258" s="357"/>
      <c r="L258" s="209"/>
      <c r="M258" s="199"/>
      <c r="N258" s="199"/>
    </row>
    <row r="259" spans="3:14">
      <c r="C259" s="358"/>
      <c r="D259" s="201" t="s">
        <v>202</v>
      </c>
      <c r="E259" s="200" t="s">
        <v>163</v>
      </c>
      <c r="F259" s="200" t="s">
        <v>204</v>
      </c>
      <c r="G259" s="200" t="s">
        <v>205</v>
      </c>
      <c r="H259" s="200" t="s">
        <v>206</v>
      </c>
      <c r="I259" s="200" t="s">
        <v>207</v>
      </c>
      <c r="J259" s="200" t="s">
        <v>141</v>
      </c>
      <c r="K259" s="357"/>
      <c r="L259" s="209"/>
      <c r="M259" s="199"/>
      <c r="N259" s="199"/>
    </row>
    <row r="260" spans="3:14">
      <c r="C260" s="371" t="s">
        <v>162</v>
      </c>
      <c r="D260" s="217">
        <v>4.2699999999999996</v>
      </c>
      <c r="E260" s="215">
        <v>6</v>
      </c>
      <c r="F260" s="214">
        <v>3.7</v>
      </c>
      <c r="G260" s="214">
        <v>4.4000000000000004</v>
      </c>
      <c r="H260" s="214">
        <v>5.3</v>
      </c>
      <c r="I260" s="214">
        <v>5.6</v>
      </c>
      <c r="J260" s="214">
        <v>6.5</v>
      </c>
      <c r="K260" s="357"/>
      <c r="L260" s="209"/>
      <c r="M260" s="199"/>
      <c r="N260" s="199"/>
    </row>
    <row r="261" spans="3:14">
      <c r="C261" s="371" t="s">
        <v>157</v>
      </c>
      <c r="D261" s="217"/>
      <c r="E261" s="215"/>
      <c r="F261" s="214"/>
      <c r="G261" s="214"/>
      <c r="H261" s="214"/>
      <c r="I261" s="214"/>
      <c r="J261" s="214"/>
      <c r="K261" s="357"/>
      <c r="L261" s="209"/>
      <c r="M261" s="199"/>
      <c r="N261" s="199"/>
    </row>
    <row r="262" spans="3:14">
      <c r="C262" s="370" t="s">
        <v>161</v>
      </c>
      <c r="D262" s="220">
        <v>29.03</v>
      </c>
      <c r="E262" s="219">
        <v>33.5</v>
      </c>
      <c r="F262" s="218">
        <v>23.1</v>
      </c>
      <c r="G262" s="218">
        <v>24.2</v>
      </c>
      <c r="H262" s="218">
        <v>24.3</v>
      </c>
      <c r="I262" s="218">
        <v>26.1</v>
      </c>
      <c r="J262" s="218">
        <v>24.4</v>
      </c>
      <c r="K262" s="357"/>
      <c r="L262" s="209"/>
      <c r="M262" s="199"/>
      <c r="N262" s="199"/>
    </row>
    <row r="263" spans="3:14">
      <c r="C263" s="370" t="s">
        <v>157</v>
      </c>
      <c r="D263" s="220"/>
      <c r="E263" s="219"/>
      <c r="F263" s="218"/>
      <c r="G263" s="218"/>
      <c r="H263" s="218"/>
      <c r="I263" s="218"/>
      <c r="J263" s="218"/>
      <c r="K263" s="357"/>
      <c r="L263" s="209"/>
      <c r="M263" s="199"/>
      <c r="N263" s="199"/>
    </row>
    <row r="264" spans="3:14">
      <c r="C264" s="371" t="s">
        <v>160</v>
      </c>
      <c r="D264" s="217">
        <v>34.729999999999997</v>
      </c>
      <c r="E264" s="215">
        <v>32.799999999999997</v>
      </c>
      <c r="F264" s="214">
        <v>29.3</v>
      </c>
      <c r="G264" s="214">
        <v>29.4</v>
      </c>
      <c r="H264" s="214">
        <v>29.3</v>
      </c>
      <c r="I264" s="214">
        <v>29.6</v>
      </c>
      <c r="J264" s="214">
        <v>29.5</v>
      </c>
      <c r="K264" s="357"/>
      <c r="L264" s="209"/>
      <c r="M264" s="199"/>
      <c r="N264" s="199"/>
    </row>
    <row r="265" spans="3:14">
      <c r="C265" s="371" t="s">
        <v>157</v>
      </c>
      <c r="D265" s="217"/>
      <c r="E265" s="215"/>
      <c r="F265" s="214"/>
      <c r="G265" s="214"/>
      <c r="H265" s="214"/>
      <c r="I265" s="214"/>
      <c r="J265" s="214"/>
      <c r="K265" s="357"/>
      <c r="L265" s="209"/>
      <c r="M265" s="199"/>
      <c r="N265" s="199"/>
    </row>
    <row r="266" spans="3:14">
      <c r="C266" s="370" t="s">
        <v>159</v>
      </c>
      <c r="D266" s="220">
        <v>22.95</v>
      </c>
      <c r="E266" s="219">
        <v>19.899999999999999</v>
      </c>
      <c r="F266" s="218">
        <v>27.9</v>
      </c>
      <c r="G266" s="218">
        <v>27</v>
      </c>
      <c r="H266" s="218">
        <v>27</v>
      </c>
      <c r="I266" s="218">
        <v>25.3</v>
      </c>
      <c r="J266" s="218">
        <v>26.5</v>
      </c>
      <c r="K266" s="357"/>
      <c r="L266" s="209"/>
      <c r="M266" s="199"/>
      <c r="N266" s="199"/>
    </row>
    <row r="267" spans="3:14">
      <c r="C267" s="370" t="s">
        <v>157</v>
      </c>
      <c r="D267" s="220"/>
      <c r="E267" s="219"/>
      <c r="F267" s="218"/>
      <c r="G267" s="218"/>
      <c r="H267" s="218"/>
      <c r="I267" s="218"/>
      <c r="J267" s="218"/>
      <c r="K267" s="357"/>
      <c r="L267" s="209"/>
      <c r="M267" s="199"/>
      <c r="N267" s="199"/>
    </row>
    <row r="268" spans="3:14">
      <c r="C268" s="371" t="s">
        <v>158</v>
      </c>
      <c r="D268" s="217">
        <v>9.02</v>
      </c>
      <c r="E268" s="215">
        <v>7.8</v>
      </c>
      <c r="F268" s="214">
        <v>16</v>
      </c>
      <c r="G268" s="214">
        <v>14.9</v>
      </c>
      <c r="H268" s="214">
        <v>14.1</v>
      </c>
      <c r="I268" s="214">
        <v>13.3</v>
      </c>
      <c r="J268" s="214">
        <v>13.1</v>
      </c>
      <c r="K268" s="357"/>
      <c r="L268" s="209"/>
      <c r="M268" s="199"/>
      <c r="N268" s="199"/>
    </row>
    <row r="269" spans="3:14">
      <c r="C269" s="371" t="s">
        <v>157</v>
      </c>
      <c r="D269" s="216"/>
      <c r="E269" s="215"/>
      <c r="F269" s="214"/>
      <c r="G269" s="214"/>
      <c r="H269" s="214"/>
      <c r="I269" s="214"/>
      <c r="J269" s="214"/>
      <c r="K269" s="357"/>
      <c r="L269" s="209"/>
      <c r="M269" s="199"/>
      <c r="N269" s="199"/>
    </row>
    <row r="270" spans="3:14">
      <c r="C270" s="372"/>
      <c r="D270" s="212"/>
      <c r="E270" s="212"/>
      <c r="F270" s="31"/>
      <c r="G270" s="31"/>
      <c r="H270" s="31"/>
      <c r="I270" s="31"/>
      <c r="J270" s="31"/>
      <c r="K270" s="357"/>
      <c r="L270" s="209"/>
      <c r="M270" s="199"/>
      <c r="N270" s="199"/>
    </row>
    <row r="271" spans="3:14">
      <c r="C271" s="365" t="s">
        <v>293</v>
      </c>
      <c r="D271" s="213"/>
      <c r="E271" s="213"/>
      <c r="F271" s="212"/>
      <c r="G271" s="212"/>
      <c r="H271" s="211"/>
      <c r="I271" s="211"/>
      <c r="J271" s="211"/>
      <c r="K271" s="357"/>
      <c r="L271" s="209"/>
      <c r="M271" s="199"/>
      <c r="N271" s="199"/>
    </row>
    <row r="272" spans="3:14" ht="36" customHeight="1">
      <c r="C272" s="455" t="s">
        <v>156</v>
      </c>
      <c r="D272" s="469"/>
      <c r="E272" s="469"/>
      <c r="F272" s="469"/>
      <c r="G272" s="469"/>
      <c r="H272" s="469"/>
      <c r="I272" s="469"/>
      <c r="J272" s="469"/>
      <c r="K272" s="470"/>
      <c r="L272" s="209"/>
      <c r="M272" s="199"/>
      <c r="N272" s="199"/>
    </row>
    <row r="273" spans="3:14">
      <c r="C273" s="403"/>
      <c r="D273" s="210"/>
      <c r="E273" s="210"/>
      <c r="F273" s="210"/>
      <c r="G273" s="210"/>
      <c r="H273" s="210"/>
      <c r="I273" s="210"/>
      <c r="J273" s="210"/>
      <c r="K273" s="414"/>
      <c r="L273" s="209"/>
      <c r="M273" s="199"/>
      <c r="N273" s="199"/>
    </row>
    <row r="274" spans="3:14" ht="20.25">
      <c r="C274" s="354" t="s">
        <v>155</v>
      </c>
      <c r="D274" s="210"/>
      <c r="E274" s="210"/>
      <c r="F274" s="210"/>
      <c r="G274" s="210"/>
      <c r="H274" s="210"/>
      <c r="I274" s="210"/>
      <c r="J274" s="210"/>
      <c r="K274" s="414"/>
      <c r="L274" s="209"/>
      <c r="M274" s="199"/>
      <c r="N274" s="199"/>
    </row>
    <row r="275" spans="3:14" ht="20.25">
      <c r="C275" s="354"/>
      <c r="D275" s="210"/>
      <c r="E275" s="210"/>
      <c r="F275" s="210"/>
      <c r="G275" s="210"/>
      <c r="H275" s="210"/>
      <c r="I275" s="210"/>
      <c r="J275" s="210"/>
      <c r="K275" s="414"/>
      <c r="L275" s="209"/>
      <c r="M275" s="199"/>
      <c r="N275" s="199"/>
    </row>
    <row r="276" spans="3:14">
      <c r="C276" s="403"/>
      <c r="D276" s="210"/>
      <c r="E276" s="210"/>
      <c r="F276" s="210"/>
      <c r="G276" s="210"/>
      <c r="H276" s="210"/>
      <c r="I276" s="210"/>
      <c r="J276" s="210"/>
      <c r="K276" s="414"/>
      <c r="L276" s="209"/>
      <c r="M276" s="199"/>
      <c r="N276" s="199"/>
    </row>
    <row r="277" spans="3:14" ht="18">
      <c r="C277" s="400" t="s">
        <v>154</v>
      </c>
      <c r="D277" s="199"/>
      <c r="E277" s="199"/>
      <c r="F277" s="199"/>
      <c r="G277" s="199"/>
      <c r="H277" s="199"/>
      <c r="I277" s="199"/>
      <c r="J277" s="199"/>
      <c r="K277" s="406" t="s">
        <v>143</v>
      </c>
      <c r="L277" s="3"/>
      <c r="M277" s="199"/>
      <c r="N277" s="199"/>
    </row>
    <row r="278" spans="3:14">
      <c r="C278" s="397" t="s">
        <v>142</v>
      </c>
      <c r="D278" s="199"/>
      <c r="E278" s="199"/>
      <c r="F278" s="199"/>
      <c r="G278" s="199"/>
      <c r="H278" s="199"/>
      <c r="I278" s="199"/>
      <c r="J278" s="199"/>
      <c r="K278" s="353"/>
      <c r="L278" s="3"/>
      <c r="M278" s="199"/>
      <c r="N278" s="199"/>
    </row>
    <row r="279" spans="3:14" ht="26.25">
      <c r="C279" s="415"/>
      <c r="D279" s="201" t="s">
        <v>202</v>
      </c>
      <c r="E279" s="200" t="s">
        <v>203</v>
      </c>
      <c r="F279" s="200" t="s">
        <v>204</v>
      </c>
      <c r="G279" s="200" t="s">
        <v>205</v>
      </c>
      <c r="H279" s="200" t="s">
        <v>206</v>
      </c>
      <c r="I279" s="200" t="s">
        <v>207</v>
      </c>
      <c r="J279" s="200" t="s">
        <v>141</v>
      </c>
      <c r="K279" s="359" t="s">
        <v>37</v>
      </c>
      <c r="L279" s="3"/>
      <c r="M279" s="199"/>
      <c r="N279" s="199"/>
    </row>
    <row r="280" spans="3:14">
      <c r="C280" s="416" t="s">
        <v>153</v>
      </c>
      <c r="D280" s="473">
        <v>252</v>
      </c>
      <c r="E280" s="474">
        <v>297</v>
      </c>
      <c r="F280" s="475">
        <v>339</v>
      </c>
      <c r="G280" s="475">
        <v>434</v>
      </c>
      <c r="H280" s="475">
        <v>430</v>
      </c>
      <c r="I280" s="475">
        <v>457</v>
      </c>
      <c r="J280" s="204"/>
      <c r="K280" s="477">
        <f>(D280-E280)/E280</f>
        <v>-0.15151515151515152</v>
      </c>
      <c r="L280" s="3"/>
      <c r="M280" s="199"/>
      <c r="N280" s="199"/>
    </row>
    <row r="281" spans="3:14">
      <c r="C281" s="416" t="s">
        <v>149</v>
      </c>
      <c r="D281" s="473"/>
      <c r="E281" s="474"/>
      <c r="F281" s="475"/>
      <c r="G281" s="475"/>
      <c r="H281" s="475"/>
      <c r="I281" s="475"/>
      <c r="J281" s="204"/>
      <c r="K281" s="477"/>
      <c r="L281" s="3"/>
      <c r="M281" s="199"/>
      <c r="N281" s="199"/>
    </row>
    <row r="282" spans="3:14">
      <c r="C282" s="94" t="s">
        <v>152</v>
      </c>
      <c r="D282" s="476">
        <v>966</v>
      </c>
      <c r="E282" s="478">
        <v>1237</v>
      </c>
      <c r="F282" s="467">
        <v>1122</v>
      </c>
      <c r="G282" s="467">
        <v>1533</v>
      </c>
      <c r="H282" s="467">
        <v>1438</v>
      </c>
      <c r="I282" s="467">
        <v>1612</v>
      </c>
      <c r="J282" s="467"/>
      <c r="K282" s="481">
        <f>(D282-E282)/E282</f>
        <v>-0.21907841552142279</v>
      </c>
      <c r="L282" s="3"/>
      <c r="M282" s="199"/>
      <c r="N282" s="199"/>
    </row>
    <row r="283" spans="3:14">
      <c r="C283" s="94" t="s">
        <v>149</v>
      </c>
      <c r="D283" s="476"/>
      <c r="E283" s="478"/>
      <c r="F283" s="467"/>
      <c r="G283" s="467"/>
      <c r="H283" s="467"/>
      <c r="I283" s="467"/>
      <c r="J283" s="467"/>
      <c r="K283" s="481"/>
      <c r="L283" s="3"/>
      <c r="M283" s="199"/>
      <c r="N283" s="199"/>
    </row>
    <row r="284" spans="3:14">
      <c r="C284" s="416" t="s">
        <v>151</v>
      </c>
      <c r="D284" s="473">
        <v>0</v>
      </c>
      <c r="E284" s="474">
        <v>0</v>
      </c>
      <c r="F284" s="475">
        <v>1</v>
      </c>
      <c r="G284" s="475">
        <v>0</v>
      </c>
      <c r="H284" s="475">
        <v>0</v>
      </c>
      <c r="I284" s="475">
        <v>0</v>
      </c>
      <c r="J284" s="204"/>
      <c r="K284" s="488" t="s">
        <v>150</v>
      </c>
      <c r="L284" s="3"/>
      <c r="M284" s="199"/>
      <c r="N284" s="199"/>
    </row>
    <row r="285" spans="3:14">
      <c r="C285" s="416" t="s">
        <v>149</v>
      </c>
      <c r="D285" s="489"/>
      <c r="E285" s="474"/>
      <c r="F285" s="475"/>
      <c r="G285" s="475"/>
      <c r="H285" s="475"/>
      <c r="I285" s="475"/>
      <c r="J285" s="204"/>
      <c r="K285" s="488"/>
      <c r="L285" s="3"/>
      <c r="M285" s="199"/>
      <c r="N285" s="199"/>
    </row>
    <row r="286" spans="3:14" ht="36" customHeight="1">
      <c r="C286" s="412" t="s">
        <v>148</v>
      </c>
      <c r="D286" s="208"/>
      <c r="E286" s="208"/>
      <c r="F286" s="208"/>
      <c r="G286" s="208"/>
      <c r="H286" s="208"/>
      <c r="I286" s="208"/>
      <c r="J286" s="208"/>
      <c r="K286" s="353"/>
      <c r="L286" s="3"/>
      <c r="M286" s="199"/>
      <c r="N286" s="199"/>
    </row>
    <row r="287" spans="3:14">
      <c r="C287" s="412"/>
      <c r="D287" s="208"/>
      <c r="E287" s="208"/>
      <c r="F287" s="208"/>
      <c r="G287" s="208"/>
      <c r="H287" s="208"/>
      <c r="I287" s="208"/>
      <c r="J287" s="208"/>
      <c r="K287" s="353"/>
      <c r="L287" s="3"/>
      <c r="M287" s="199"/>
      <c r="N287" s="199"/>
    </row>
    <row r="288" spans="3:14">
      <c r="C288" s="417"/>
      <c r="D288" s="199"/>
      <c r="E288" s="199"/>
      <c r="F288" s="199"/>
      <c r="G288" s="199"/>
      <c r="H288" s="199"/>
      <c r="I288" s="199"/>
      <c r="J288" s="199"/>
      <c r="K288" s="353"/>
      <c r="L288" s="3"/>
      <c r="M288" s="199"/>
      <c r="N288" s="199"/>
    </row>
    <row r="289" spans="3:15" ht="21">
      <c r="C289" s="418" t="s">
        <v>147</v>
      </c>
      <c r="D289" s="203"/>
      <c r="E289" s="203"/>
      <c r="F289" s="203"/>
      <c r="G289" s="203"/>
      <c r="H289" s="203"/>
      <c r="I289" s="203"/>
      <c r="J289" s="203"/>
      <c r="K289" s="406" t="s">
        <v>143</v>
      </c>
      <c r="L289" s="3"/>
      <c r="M289" s="202"/>
      <c r="N289" s="207"/>
      <c r="O289" s="207"/>
    </row>
    <row r="290" spans="3:15" ht="18">
      <c r="C290" s="397" t="s">
        <v>142</v>
      </c>
      <c r="D290" s="199"/>
      <c r="E290" s="199"/>
      <c r="F290" s="199"/>
      <c r="G290" s="199"/>
      <c r="H290" s="199"/>
      <c r="I290" s="203"/>
      <c r="J290" s="203"/>
      <c r="K290" s="353"/>
      <c r="L290" s="3"/>
      <c r="M290" s="207"/>
      <c r="N290" s="207"/>
    </row>
    <row r="291" spans="3:15" ht="27" customHeight="1">
      <c r="C291" s="417"/>
      <c r="D291" s="201" t="s">
        <v>202</v>
      </c>
      <c r="E291" s="200" t="s">
        <v>203</v>
      </c>
      <c r="F291" s="200" t="s">
        <v>204</v>
      </c>
      <c r="G291" s="200" t="s">
        <v>205</v>
      </c>
      <c r="H291" s="200" t="s">
        <v>206</v>
      </c>
      <c r="I291" s="200" t="s">
        <v>207</v>
      </c>
      <c r="J291" s="200" t="s">
        <v>141</v>
      </c>
      <c r="K291" s="359" t="s">
        <v>37</v>
      </c>
      <c r="L291" s="3"/>
    </row>
    <row r="292" spans="3:15">
      <c r="C292" s="399" t="s">
        <v>146</v>
      </c>
      <c r="D292" s="206"/>
      <c r="E292" s="204"/>
      <c r="F292" s="204"/>
      <c r="G292" s="204"/>
      <c r="H292" s="199"/>
      <c r="I292" s="204"/>
      <c r="J292" s="204"/>
      <c r="K292" s="353"/>
      <c r="L292" s="3"/>
    </row>
    <row r="293" spans="3:15" ht="23.25">
      <c r="C293" s="419" t="s">
        <v>145</v>
      </c>
      <c r="D293" s="205">
        <v>9.6</v>
      </c>
      <c r="E293" s="204">
        <v>8.1</v>
      </c>
      <c r="F293" s="204">
        <v>7.5</v>
      </c>
      <c r="G293" s="31"/>
      <c r="H293" s="199"/>
      <c r="I293" s="204"/>
      <c r="J293" s="204"/>
      <c r="K293" s="420">
        <f>(D293-E293)/E293</f>
        <v>0.1851851851851852</v>
      </c>
      <c r="L293" s="3"/>
    </row>
    <row r="294" spans="3:15">
      <c r="C294" s="419"/>
      <c r="D294" s="204"/>
      <c r="E294" s="204"/>
      <c r="F294" s="204"/>
      <c r="G294" s="204"/>
      <c r="H294" s="204"/>
      <c r="I294" s="204"/>
      <c r="J294" s="204"/>
      <c r="K294" s="353"/>
      <c r="L294" s="3"/>
    </row>
    <row r="295" spans="3:15">
      <c r="C295" s="421" t="s">
        <v>131</v>
      </c>
      <c r="D295" s="31"/>
      <c r="E295" s="31"/>
      <c r="F295" s="31"/>
      <c r="G295" s="31"/>
      <c r="H295" s="199"/>
      <c r="I295" s="199"/>
      <c r="J295" s="199"/>
      <c r="K295" s="353"/>
      <c r="L295" s="3"/>
    </row>
    <row r="296" spans="3:15">
      <c r="C296" s="421"/>
      <c r="D296" s="199"/>
      <c r="E296" s="199"/>
      <c r="F296" s="199"/>
      <c r="G296" s="199"/>
      <c r="H296" s="199"/>
      <c r="I296" s="199"/>
      <c r="J296" s="199"/>
      <c r="K296" s="353"/>
      <c r="L296" s="3"/>
    </row>
    <row r="297" spans="3:15">
      <c r="C297" s="421"/>
      <c r="D297" s="199"/>
      <c r="E297" s="199"/>
      <c r="F297" s="199"/>
      <c r="G297" s="199"/>
      <c r="H297" s="199"/>
      <c r="I297" s="199"/>
      <c r="J297" s="199"/>
      <c r="K297" s="353"/>
      <c r="L297" s="3"/>
    </row>
    <row r="298" spans="3:15" ht="21">
      <c r="C298" s="418" t="s">
        <v>144</v>
      </c>
      <c r="D298" s="203"/>
      <c r="E298" s="203"/>
      <c r="F298" s="203"/>
      <c r="G298" s="203"/>
      <c r="H298" s="203"/>
      <c r="I298" s="203"/>
      <c r="J298" s="203"/>
      <c r="K298" s="406" t="s">
        <v>143</v>
      </c>
      <c r="L298" s="202"/>
    </row>
    <row r="299" spans="3:15">
      <c r="C299" s="397" t="s">
        <v>142</v>
      </c>
      <c r="D299" s="199"/>
      <c r="E299" s="199"/>
      <c r="F299" s="199"/>
      <c r="G299" s="199"/>
      <c r="H299" s="199"/>
      <c r="I299" s="199"/>
      <c r="J299" s="199"/>
      <c r="K299" s="353"/>
      <c r="L299" s="3"/>
    </row>
    <row r="300" spans="3:15" ht="27" customHeight="1">
      <c r="C300" s="422"/>
      <c r="D300" s="201" t="s">
        <v>202</v>
      </c>
      <c r="E300" s="200" t="s">
        <v>203</v>
      </c>
      <c r="F300" s="200" t="s">
        <v>204</v>
      </c>
      <c r="G300" s="200" t="s">
        <v>205</v>
      </c>
      <c r="H300" s="200" t="s">
        <v>206</v>
      </c>
      <c r="I300" s="200" t="s">
        <v>207</v>
      </c>
      <c r="J300" s="200" t="s">
        <v>141</v>
      </c>
      <c r="K300" s="359" t="s">
        <v>37</v>
      </c>
      <c r="L300" s="3"/>
    </row>
    <row r="301" spans="3:15">
      <c r="C301" s="94" t="s">
        <v>140</v>
      </c>
      <c r="D301" s="476">
        <v>0.81</v>
      </c>
      <c r="E301" s="479">
        <v>0.84</v>
      </c>
      <c r="F301" s="480">
        <v>0.89</v>
      </c>
      <c r="G301" s="480">
        <v>1.69</v>
      </c>
      <c r="H301" s="480">
        <v>1.43</v>
      </c>
      <c r="I301" s="480"/>
      <c r="J301" s="480"/>
      <c r="K301" s="483">
        <f>(D301-E301)/E301</f>
        <v>-3.5714285714285615E-2</v>
      </c>
      <c r="L301" s="3"/>
    </row>
    <row r="302" spans="3:15">
      <c r="C302" s="94" t="s">
        <v>138</v>
      </c>
      <c r="D302" s="476"/>
      <c r="E302" s="479"/>
      <c r="F302" s="480"/>
      <c r="G302" s="480"/>
      <c r="H302" s="480"/>
      <c r="I302" s="480"/>
      <c r="J302" s="480"/>
      <c r="K302" s="483"/>
      <c r="L302" s="3"/>
    </row>
    <row r="303" spans="3:15">
      <c r="C303" s="416" t="s">
        <v>139</v>
      </c>
      <c r="D303" s="473">
        <v>46</v>
      </c>
      <c r="E303" s="474">
        <v>48</v>
      </c>
      <c r="F303" s="475">
        <v>52</v>
      </c>
      <c r="G303" s="475">
        <v>99</v>
      </c>
      <c r="H303" s="475">
        <v>89</v>
      </c>
      <c r="I303" s="475"/>
      <c r="J303" s="475"/>
      <c r="K303" s="484">
        <f>(D303-E303)/E303</f>
        <v>-4.1666666666666664E-2</v>
      </c>
      <c r="L303" s="3"/>
    </row>
    <row r="304" spans="3:15">
      <c r="C304" s="416" t="s">
        <v>138</v>
      </c>
      <c r="D304" s="473"/>
      <c r="E304" s="474"/>
      <c r="F304" s="475"/>
      <c r="G304" s="475"/>
      <c r="H304" s="475"/>
      <c r="I304" s="475"/>
      <c r="J304" s="475"/>
      <c r="K304" s="484"/>
      <c r="L304" s="3"/>
    </row>
    <row r="305" spans="3:12">
      <c r="C305" s="94" t="s">
        <v>137</v>
      </c>
      <c r="D305" s="476">
        <v>0.62</v>
      </c>
      <c r="E305" s="479">
        <v>0.61</v>
      </c>
      <c r="F305" s="480">
        <v>0.45</v>
      </c>
      <c r="G305" s="480">
        <v>1.25</v>
      </c>
      <c r="H305" s="480">
        <v>1.06</v>
      </c>
      <c r="I305" s="480"/>
      <c r="J305" s="480"/>
      <c r="K305" s="483">
        <f>(D305-E305)/E305</f>
        <v>1.6393442622950834E-2</v>
      </c>
      <c r="L305" s="3"/>
    </row>
    <row r="306" spans="3:12" ht="22.5">
      <c r="C306" s="94" t="s">
        <v>136</v>
      </c>
      <c r="D306" s="476"/>
      <c r="E306" s="479"/>
      <c r="F306" s="480"/>
      <c r="G306" s="480"/>
      <c r="H306" s="480"/>
      <c r="I306" s="480"/>
      <c r="J306" s="480"/>
      <c r="K306" s="483"/>
      <c r="L306" s="3"/>
    </row>
    <row r="307" spans="3:12">
      <c r="C307" s="416" t="s">
        <v>135</v>
      </c>
      <c r="D307" s="473">
        <v>1541</v>
      </c>
      <c r="E307" s="482">
        <v>1730</v>
      </c>
      <c r="F307" s="475">
        <v>827</v>
      </c>
      <c r="G307" s="491">
        <v>3324</v>
      </c>
      <c r="H307" s="491">
        <v>3815</v>
      </c>
      <c r="I307" s="491"/>
      <c r="J307" s="491"/>
      <c r="K307" s="484">
        <f>(D307-E307)/E307</f>
        <v>-0.1092485549132948</v>
      </c>
      <c r="L307" s="3"/>
    </row>
    <row r="308" spans="3:12">
      <c r="C308" s="416" t="s">
        <v>134</v>
      </c>
      <c r="D308" s="473"/>
      <c r="E308" s="482"/>
      <c r="F308" s="475"/>
      <c r="G308" s="491"/>
      <c r="H308" s="491"/>
      <c r="I308" s="491"/>
      <c r="J308" s="491"/>
      <c r="K308" s="484"/>
      <c r="L308" s="3"/>
    </row>
    <row r="309" spans="3:12">
      <c r="C309" s="94" t="s">
        <v>133</v>
      </c>
      <c r="D309" s="476">
        <v>34</v>
      </c>
      <c r="E309" s="479">
        <v>36</v>
      </c>
      <c r="F309" s="480">
        <v>16</v>
      </c>
      <c r="G309" s="480">
        <v>34</v>
      </c>
      <c r="H309" s="480">
        <v>43</v>
      </c>
      <c r="I309" s="480"/>
      <c r="J309" s="480"/>
      <c r="K309" s="483">
        <f>(D309-E309)/E309</f>
        <v>-5.5555555555555552E-2</v>
      </c>
      <c r="L309" s="3"/>
    </row>
    <row r="310" spans="3:12">
      <c r="C310" s="94" t="s">
        <v>132</v>
      </c>
      <c r="D310" s="490"/>
      <c r="E310" s="479"/>
      <c r="F310" s="480"/>
      <c r="G310" s="480"/>
      <c r="H310" s="480"/>
      <c r="I310" s="480"/>
      <c r="J310" s="480"/>
      <c r="K310" s="483"/>
      <c r="L310" s="3"/>
    </row>
    <row r="311" spans="3:12">
      <c r="C311" s="417"/>
      <c r="D311" s="199"/>
      <c r="E311" s="199"/>
      <c r="F311" s="199"/>
      <c r="G311" s="199"/>
      <c r="H311" s="199"/>
      <c r="I311" s="199"/>
      <c r="J311" s="199"/>
      <c r="K311" s="353"/>
      <c r="L311" s="3"/>
    </row>
    <row r="312" spans="3:12">
      <c r="C312" s="421" t="s">
        <v>131</v>
      </c>
      <c r="D312" s="197"/>
      <c r="E312" s="197"/>
      <c r="F312" s="198"/>
      <c r="G312" s="196"/>
      <c r="H312" s="196"/>
      <c r="I312" s="196"/>
      <c r="J312" s="196"/>
      <c r="K312" s="423"/>
      <c r="L312" s="195"/>
    </row>
    <row r="313" spans="3:12">
      <c r="C313" s="421" t="s">
        <v>130</v>
      </c>
      <c r="D313" s="197"/>
      <c r="E313" s="197"/>
      <c r="F313" s="197"/>
      <c r="G313" s="196"/>
      <c r="H313" s="196"/>
      <c r="I313" s="196"/>
      <c r="J313" s="196"/>
      <c r="K313" s="423"/>
      <c r="L313" s="195"/>
    </row>
    <row r="314" spans="3:12" ht="29.1" customHeight="1">
      <c r="C314" s="485" t="s">
        <v>129</v>
      </c>
      <c r="D314" s="486"/>
      <c r="E314" s="486"/>
      <c r="F314" s="486"/>
      <c r="G314" s="486"/>
      <c r="H314" s="486"/>
      <c r="I314" s="486"/>
      <c r="J314" s="486"/>
      <c r="K314" s="487"/>
      <c r="L314" s="194"/>
    </row>
    <row r="315" spans="3:12" ht="24.95" customHeight="1">
      <c r="C315" s="485" t="s">
        <v>189</v>
      </c>
      <c r="D315" s="486"/>
      <c r="E315" s="486"/>
      <c r="F315" s="486"/>
      <c r="G315" s="486"/>
      <c r="H315" s="486"/>
      <c r="I315" s="486"/>
      <c r="J315" s="486"/>
      <c r="K315" s="487"/>
      <c r="L315" s="194"/>
    </row>
    <row r="316" spans="3:12" ht="27" customHeight="1">
      <c r="C316" s="485" t="s">
        <v>188</v>
      </c>
      <c r="D316" s="486"/>
      <c r="E316" s="486"/>
      <c r="F316" s="486"/>
      <c r="G316" s="486"/>
      <c r="H316" s="486"/>
      <c r="I316" s="486"/>
      <c r="J316" s="486"/>
      <c r="K316" s="487"/>
      <c r="L316" s="194"/>
    </row>
    <row r="317" spans="3:12">
      <c r="C317" s="424"/>
      <c r="D317" s="425"/>
      <c r="E317" s="425"/>
      <c r="F317" s="425"/>
      <c r="G317" s="425"/>
      <c r="H317" s="425"/>
      <c r="I317" s="425"/>
      <c r="J317" s="425"/>
      <c r="K317" s="426" t="s">
        <v>187</v>
      </c>
    </row>
  </sheetData>
  <sheetProtection algorithmName="SHA-512" hashValue="4KRbM/WMeMYTcgpgYei1fImG6oO6AHvD26eP0h9NDKg77ImnJ5Z54s8Kj5zWpnghzdG+Ow9jpQxiZ1mEsh0cng==" saltValue="QH34a3dA7W5lhGbgwpIpxg==" spinCount="100000" sheet="1" objects="1" scenarios="1"/>
  <mergeCells count="87">
    <mergeCell ref="C314:K314"/>
    <mergeCell ref="C315:K315"/>
    <mergeCell ref="K307:K308"/>
    <mergeCell ref="D309:D310"/>
    <mergeCell ref="E309:E310"/>
    <mergeCell ref="F309:F310"/>
    <mergeCell ref="G309:G310"/>
    <mergeCell ref="H309:H310"/>
    <mergeCell ref="K309:K310"/>
    <mergeCell ref="D307:D308"/>
    <mergeCell ref="J307:J308"/>
    <mergeCell ref="J309:J310"/>
    <mergeCell ref="F307:F308"/>
    <mergeCell ref="G307:G308"/>
    <mergeCell ref="H307:H308"/>
    <mergeCell ref="I307:I308"/>
    <mergeCell ref="I309:I310"/>
    <mergeCell ref="C316:K316"/>
    <mergeCell ref="I284:I285"/>
    <mergeCell ref="K284:K285"/>
    <mergeCell ref="D284:D285"/>
    <mergeCell ref="E284:E285"/>
    <mergeCell ref="F284:F285"/>
    <mergeCell ref="D303:D304"/>
    <mergeCell ref="E303:E304"/>
    <mergeCell ref="F303:F304"/>
    <mergeCell ref="G303:G304"/>
    <mergeCell ref="H303:H304"/>
    <mergeCell ref="E305:E306"/>
    <mergeCell ref="F305:F306"/>
    <mergeCell ref="G305:G306"/>
    <mergeCell ref="H305:H306"/>
    <mergeCell ref="E307:E308"/>
    <mergeCell ref="H301:H302"/>
    <mergeCell ref="K305:K306"/>
    <mergeCell ref="I305:I306"/>
    <mergeCell ref="J305:J306"/>
    <mergeCell ref="K301:K302"/>
    <mergeCell ref="I301:I302"/>
    <mergeCell ref="J301:J302"/>
    <mergeCell ref="I303:I304"/>
    <mergeCell ref="J303:J304"/>
    <mergeCell ref="K303:K304"/>
    <mergeCell ref="D305:D306"/>
    <mergeCell ref="I280:I281"/>
    <mergeCell ref="K280:K281"/>
    <mergeCell ref="D282:D283"/>
    <mergeCell ref="E282:E283"/>
    <mergeCell ref="F282:F283"/>
    <mergeCell ref="G282:G283"/>
    <mergeCell ref="H282:H283"/>
    <mergeCell ref="I282:I283"/>
    <mergeCell ref="G284:G285"/>
    <mergeCell ref="H284:H285"/>
    <mergeCell ref="D301:D302"/>
    <mergeCell ref="E301:E302"/>
    <mergeCell ref="F301:F302"/>
    <mergeCell ref="G301:G302"/>
    <mergeCell ref="K282:K283"/>
    <mergeCell ref="J282:J283"/>
    <mergeCell ref="C252:K252"/>
    <mergeCell ref="C253:K253"/>
    <mergeCell ref="C272:K272"/>
    <mergeCell ref="C202:K203"/>
    <mergeCell ref="C212:K213"/>
    <mergeCell ref="C214:K214"/>
    <mergeCell ref="C229:K229"/>
    <mergeCell ref="D220:E220"/>
    <mergeCell ref="F220:G220"/>
    <mergeCell ref="H220:I220"/>
    <mergeCell ref="D280:D281"/>
    <mergeCell ref="E280:E281"/>
    <mergeCell ref="F280:F281"/>
    <mergeCell ref="G280:G281"/>
    <mergeCell ref="H280:H281"/>
    <mergeCell ref="C175:K175"/>
    <mergeCell ref="C183:K183"/>
    <mergeCell ref="D234:E234"/>
    <mergeCell ref="C193:K194"/>
    <mergeCell ref="C22:K22"/>
    <mergeCell ref="C23:K23"/>
    <mergeCell ref="C24:K24"/>
    <mergeCell ref="C71:J71"/>
    <mergeCell ref="C72:K72"/>
    <mergeCell ref="C88:K88"/>
    <mergeCell ref="C85:J85"/>
    <mergeCell ref="C102:K102"/>
  </mergeCells>
  <phoneticPr fontId="1" type="noConversion"/>
  <hyperlinks>
    <hyperlink ref="C4" location="C15" display="General Workforce"/>
    <hyperlink ref="C5" location="C83" display="Gender Pay Equality "/>
    <hyperlink ref="C6" location="C102" display="Employee attraction and retention"/>
    <hyperlink ref="C7" location="C225" display="Diversity and inclusion"/>
    <hyperlink ref="C8" location="C285" display="Health, safety and wellbeing"/>
  </hyperlinks>
  <pageMargins left="0.7" right="0.7" top="0.75" bottom="0.75" header="0.3" footer="0.3"/>
  <pageSetup paperSize="9" orientation="portrait"/>
  <rowBreaks count="1" manualBreakCount="1">
    <brk id="371" max="16383" man="1"/>
  </rowBreaks>
  <colBreaks count="1" manualBreakCount="1">
    <brk id="30" max="1048575" man="1"/>
  </colBreaks>
  <drawing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69"/>
  <sheetViews>
    <sheetView showGridLines="0" zoomScaleNormal="100" workbookViewId="0">
      <selection activeCell="C4" sqref="C4"/>
    </sheetView>
  </sheetViews>
  <sheetFormatPr defaultColWidth="7.7109375" defaultRowHeight="15"/>
  <cols>
    <col min="1" max="2" width="8.7109375" customWidth="1"/>
    <col min="3" max="3" width="38.28515625" customWidth="1"/>
    <col min="4" max="9" width="18.7109375" customWidth="1"/>
    <col min="10" max="10" width="18.7109375" style="3" customWidth="1"/>
    <col min="11" max="11" width="9.7109375" style="3" customWidth="1"/>
    <col min="12" max="16" width="8.140625" style="3" customWidth="1"/>
    <col min="17" max="34" width="7.7109375" style="3"/>
  </cols>
  <sheetData>
    <row r="1" spans="1:10" ht="245.1" customHeight="1">
      <c r="A1" s="1"/>
      <c r="B1" s="1"/>
      <c r="D1" s="193"/>
      <c r="E1" s="2"/>
      <c r="F1" s="2"/>
      <c r="G1" s="2"/>
      <c r="H1" s="2"/>
      <c r="I1" s="28"/>
    </row>
    <row r="2" spans="1:10" ht="17.100000000000001" customHeight="1">
      <c r="A2" s="1"/>
      <c r="B2" s="1"/>
      <c r="C2" s="192"/>
      <c r="D2" s="30"/>
      <c r="E2" s="30"/>
      <c r="F2" s="30"/>
      <c r="G2" s="30"/>
      <c r="H2" s="30"/>
      <c r="I2" s="32"/>
    </row>
    <row r="3" spans="1:10">
      <c r="A3" s="1"/>
      <c r="B3" s="1"/>
      <c r="C3" s="175"/>
      <c r="D3" s="174"/>
      <c r="E3" s="30"/>
      <c r="F3" s="30"/>
      <c r="G3" s="30"/>
      <c r="H3" s="30"/>
      <c r="I3" s="32"/>
    </row>
    <row r="4" spans="1:10" ht="18">
      <c r="A4" s="1"/>
      <c r="B4" s="1"/>
      <c r="C4" s="162" t="s">
        <v>186</v>
      </c>
      <c r="D4" s="161"/>
      <c r="E4" s="30"/>
      <c r="F4" s="30"/>
      <c r="G4" s="30"/>
      <c r="H4" s="30"/>
      <c r="I4" s="160" t="s">
        <v>185</v>
      </c>
    </row>
    <row r="5" spans="1:10">
      <c r="A5" s="1"/>
      <c r="B5" s="1"/>
      <c r="C5" s="500" t="s">
        <v>166</v>
      </c>
      <c r="D5" s="444"/>
      <c r="E5" s="30"/>
      <c r="F5" s="30"/>
      <c r="G5" s="30"/>
      <c r="H5" s="30"/>
      <c r="I5" s="32"/>
    </row>
    <row r="6" spans="1:10" ht="24" customHeight="1">
      <c r="A6" s="1"/>
      <c r="B6" s="1"/>
      <c r="C6" s="191" t="s">
        <v>184</v>
      </c>
      <c r="D6" s="190"/>
      <c r="E6" s="496" t="s">
        <v>183</v>
      </c>
      <c r="F6" s="497"/>
      <c r="G6" s="497"/>
      <c r="H6" s="189" t="s">
        <v>182</v>
      </c>
      <c r="I6" s="189" t="s">
        <v>181</v>
      </c>
    </row>
    <row r="7" spans="1:10" ht="14.1" customHeight="1">
      <c r="A7" s="1"/>
      <c r="B7" s="1"/>
      <c r="C7" s="58" t="s">
        <v>180</v>
      </c>
      <c r="D7" s="188"/>
      <c r="E7" s="498" t="s">
        <v>179</v>
      </c>
      <c r="F7" s="499"/>
      <c r="G7" s="499"/>
      <c r="H7" s="187">
        <v>111.5</v>
      </c>
      <c r="I7" s="183">
        <f>H7/H14</f>
        <v>0.85309869931140025</v>
      </c>
      <c r="J7"/>
    </row>
    <row r="8" spans="1:10">
      <c r="A8" s="1"/>
      <c r="B8" s="1"/>
      <c r="C8" s="58"/>
      <c r="D8" s="188"/>
      <c r="E8" s="498" t="s">
        <v>178</v>
      </c>
      <c r="F8" s="499"/>
      <c r="G8" s="499"/>
      <c r="H8" s="187">
        <v>104</v>
      </c>
      <c r="I8" s="183"/>
    </row>
    <row r="9" spans="1:10">
      <c r="A9" s="1"/>
      <c r="B9" s="1"/>
      <c r="C9" s="58"/>
      <c r="D9" s="188"/>
      <c r="E9" s="498" t="s">
        <v>177</v>
      </c>
      <c r="F9" s="499"/>
      <c r="G9" s="499"/>
      <c r="H9" s="187">
        <v>2.6</v>
      </c>
      <c r="I9" s="183"/>
    </row>
    <row r="10" spans="1:10">
      <c r="A10" s="1"/>
      <c r="B10" s="1"/>
      <c r="C10" s="58"/>
      <c r="D10" s="188"/>
      <c r="E10" s="498" t="s">
        <v>176</v>
      </c>
      <c r="F10" s="499"/>
      <c r="G10" s="499"/>
      <c r="H10" s="187">
        <v>4.9000000000000004</v>
      </c>
      <c r="I10" s="183"/>
    </row>
    <row r="11" spans="1:10" ht="30" customHeight="1">
      <c r="A11" s="1"/>
      <c r="B11" s="1"/>
      <c r="C11" s="91" t="s">
        <v>175</v>
      </c>
      <c r="D11" s="186"/>
      <c r="E11" s="494" t="s">
        <v>174</v>
      </c>
      <c r="F11" s="495"/>
      <c r="G11" s="495"/>
      <c r="H11" s="185">
        <v>4.5</v>
      </c>
      <c r="I11" s="180">
        <f>H11/H14</f>
        <v>3.442999234889059E-2</v>
      </c>
    </row>
    <row r="12" spans="1:10" ht="40.35" customHeight="1">
      <c r="A12" s="1"/>
      <c r="B12" s="1"/>
      <c r="C12" s="58" t="s">
        <v>173</v>
      </c>
      <c r="D12" s="179"/>
      <c r="E12" s="498" t="s">
        <v>172</v>
      </c>
      <c r="F12" s="499"/>
      <c r="G12" s="499"/>
      <c r="H12" s="184">
        <v>14.6</v>
      </c>
      <c r="I12" s="183">
        <f>H12/H14</f>
        <v>0.11170619739862281</v>
      </c>
    </row>
    <row r="13" spans="1:10" ht="30" customHeight="1">
      <c r="A13" s="1"/>
      <c r="B13" s="1"/>
      <c r="C13" s="91" t="s">
        <v>171</v>
      </c>
      <c r="D13" s="182"/>
      <c r="E13" s="494" t="s">
        <v>170</v>
      </c>
      <c r="F13" s="494"/>
      <c r="G13" s="494"/>
      <c r="H13" s="181">
        <f>13586/1000000</f>
        <v>1.3586000000000001E-2</v>
      </c>
      <c r="I13" s="180">
        <f>H13/H14</f>
        <v>1.0394797245600614E-4</v>
      </c>
    </row>
    <row r="14" spans="1:10">
      <c r="A14" s="1"/>
      <c r="B14" s="1"/>
      <c r="C14" s="58" t="s">
        <v>222</v>
      </c>
      <c r="D14" s="179"/>
      <c r="E14" s="498"/>
      <c r="F14" s="499"/>
      <c r="G14" s="499"/>
      <c r="H14" s="178">
        <v>130.69999999999999</v>
      </c>
      <c r="I14" s="177">
        <f>SUM(I7:I13)</f>
        <v>0.99933883703136961</v>
      </c>
    </row>
    <row r="15" spans="1:10">
      <c r="A15" s="1"/>
      <c r="B15" s="1"/>
      <c r="C15" s="97"/>
      <c r="D15" s="98"/>
      <c r="E15" s="98"/>
      <c r="F15" s="176"/>
      <c r="G15" s="176"/>
      <c r="H15" s="30"/>
      <c r="I15" s="32"/>
    </row>
    <row r="16" spans="1:10">
      <c r="A16" s="1"/>
      <c r="B16" s="1"/>
      <c r="C16" s="45" t="s">
        <v>306</v>
      </c>
      <c r="D16" s="46"/>
      <c r="E16" s="30"/>
      <c r="F16" s="30"/>
      <c r="G16" s="30"/>
      <c r="H16" s="30"/>
      <c r="I16" s="32"/>
    </row>
    <row r="17" spans="1:9">
      <c r="A17" s="1"/>
      <c r="B17" s="1"/>
      <c r="C17" s="45" t="s">
        <v>169</v>
      </c>
      <c r="D17" s="46"/>
      <c r="E17" s="30"/>
      <c r="F17" s="30"/>
      <c r="G17" s="30"/>
      <c r="H17" s="30"/>
      <c r="I17" s="32"/>
    </row>
    <row r="18" spans="1:9">
      <c r="A18" s="1"/>
      <c r="B18" s="1"/>
      <c r="C18" s="77" t="s">
        <v>168</v>
      </c>
      <c r="D18" s="83"/>
      <c r="E18" s="30"/>
      <c r="F18" s="30"/>
      <c r="G18" s="30"/>
      <c r="H18" s="30"/>
      <c r="I18" s="32"/>
    </row>
    <row r="19" spans="1:9">
      <c r="A19" s="1"/>
      <c r="B19" s="1"/>
      <c r="C19" s="175"/>
      <c r="D19" s="174"/>
      <c r="E19" s="30"/>
      <c r="F19" s="30"/>
      <c r="G19" s="30"/>
      <c r="H19" s="30"/>
      <c r="I19" s="32"/>
    </row>
    <row r="20" spans="1:9" ht="18">
      <c r="A20" s="1"/>
      <c r="B20" s="1"/>
      <c r="C20" s="162" t="s">
        <v>167</v>
      </c>
      <c r="D20" s="174"/>
      <c r="E20" s="30"/>
      <c r="F20" s="30"/>
      <c r="G20" s="30"/>
      <c r="H20" s="30"/>
      <c r="I20" s="160" t="s">
        <v>220</v>
      </c>
    </row>
    <row r="21" spans="1:9">
      <c r="A21" s="1"/>
      <c r="B21" s="1"/>
      <c r="C21" s="500" t="s">
        <v>166</v>
      </c>
      <c r="D21" s="444"/>
      <c r="E21" s="30"/>
      <c r="F21" s="30"/>
      <c r="G21" s="30"/>
      <c r="H21" s="30"/>
      <c r="I21" s="32"/>
    </row>
    <row r="22" spans="1:9" ht="24" customHeight="1">
      <c r="A22" s="1"/>
      <c r="B22" s="1"/>
      <c r="C22" s="173"/>
      <c r="D22" s="172" t="s">
        <v>218</v>
      </c>
      <c r="E22" s="26" t="s">
        <v>203</v>
      </c>
      <c r="F22" s="26" t="s">
        <v>204</v>
      </c>
      <c r="G22" s="26" t="s">
        <v>205</v>
      </c>
      <c r="H22" s="26" t="s">
        <v>206</v>
      </c>
      <c r="I22" s="157" t="s">
        <v>207</v>
      </c>
    </row>
    <row r="23" spans="1:9">
      <c r="A23" s="1"/>
      <c r="B23" s="1"/>
      <c r="C23" s="171" t="s">
        <v>165</v>
      </c>
      <c r="D23" s="170">
        <v>91.9</v>
      </c>
      <c r="E23" s="166">
        <v>110.7</v>
      </c>
      <c r="F23" s="166">
        <v>132.9</v>
      </c>
      <c r="G23" s="166">
        <v>169.9</v>
      </c>
      <c r="H23" s="166">
        <v>181.3</v>
      </c>
      <c r="I23" s="165">
        <v>197</v>
      </c>
    </row>
    <row r="24" spans="1:9" ht="33.75">
      <c r="A24" s="1"/>
      <c r="B24" s="1"/>
      <c r="C24" s="38" t="s">
        <v>164</v>
      </c>
      <c r="D24" s="170"/>
      <c r="E24" s="166"/>
      <c r="F24" s="166"/>
      <c r="G24" s="166"/>
      <c r="H24" s="166"/>
      <c r="I24" s="165"/>
    </row>
    <row r="25" spans="1:9">
      <c r="A25" s="1"/>
      <c r="B25" s="1"/>
      <c r="C25" s="91" t="s">
        <v>231</v>
      </c>
      <c r="D25" s="169">
        <v>20.8</v>
      </c>
      <c r="E25" s="67">
        <v>19.7</v>
      </c>
      <c r="F25" s="67">
        <v>21.1</v>
      </c>
      <c r="G25" s="67">
        <v>18.899999999999999</v>
      </c>
      <c r="H25" s="67">
        <v>16</v>
      </c>
      <c r="I25" s="168">
        <v>17.100000000000001</v>
      </c>
    </row>
    <row r="26" spans="1:9">
      <c r="A26" s="1"/>
      <c r="B26" s="1"/>
      <c r="C26" s="91"/>
      <c r="D26" s="169"/>
      <c r="E26" s="67"/>
      <c r="F26" s="67"/>
      <c r="G26" s="67"/>
      <c r="H26" s="67"/>
      <c r="I26" s="168"/>
    </row>
    <row r="27" spans="1:9">
      <c r="A27" s="1"/>
      <c r="B27" s="1"/>
      <c r="C27" s="171" t="s">
        <v>230</v>
      </c>
      <c r="D27" s="170">
        <v>5.7</v>
      </c>
      <c r="E27" s="166">
        <v>6.9</v>
      </c>
      <c r="F27" s="166">
        <v>6.2</v>
      </c>
      <c r="G27" s="166">
        <v>11.8</v>
      </c>
      <c r="H27" s="166">
        <v>5.9</v>
      </c>
      <c r="I27" s="165">
        <v>5.4</v>
      </c>
    </row>
    <row r="28" spans="1:9" ht="33.75">
      <c r="A28" s="1"/>
      <c r="B28" s="1"/>
      <c r="C28" s="38" t="s">
        <v>229</v>
      </c>
      <c r="D28" s="170"/>
      <c r="E28" s="166"/>
      <c r="F28" s="166"/>
      <c r="G28" s="166"/>
      <c r="H28" s="166"/>
      <c r="I28" s="165"/>
    </row>
    <row r="29" spans="1:9">
      <c r="A29" s="1"/>
      <c r="B29" s="1"/>
      <c r="C29" s="91" t="s">
        <v>228</v>
      </c>
      <c r="D29" s="169">
        <v>1.2</v>
      </c>
      <c r="E29" s="67">
        <v>1.6</v>
      </c>
      <c r="F29" s="67">
        <v>1.6</v>
      </c>
      <c r="G29" s="67">
        <v>1.6</v>
      </c>
      <c r="H29" s="67">
        <v>1.2</v>
      </c>
      <c r="I29" s="168">
        <v>0.7</v>
      </c>
    </row>
    <row r="30" spans="1:9" ht="22.5">
      <c r="A30" s="1"/>
      <c r="B30" s="1"/>
      <c r="C30" s="94" t="s">
        <v>227</v>
      </c>
      <c r="D30" s="169"/>
      <c r="E30" s="67"/>
      <c r="F30" s="67"/>
      <c r="G30" s="67"/>
      <c r="H30" s="67"/>
      <c r="I30" s="168"/>
    </row>
    <row r="31" spans="1:9">
      <c r="A31" s="1"/>
      <c r="B31" s="1"/>
      <c r="C31" s="171" t="s">
        <v>226</v>
      </c>
      <c r="D31" s="170">
        <v>8.6999999999999993</v>
      </c>
      <c r="E31" s="166">
        <v>11.1</v>
      </c>
      <c r="F31" s="166">
        <v>9</v>
      </c>
      <c r="G31" s="166">
        <v>9.4</v>
      </c>
      <c r="H31" s="166">
        <v>8.8000000000000007</v>
      </c>
      <c r="I31" s="165">
        <v>9</v>
      </c>
    </row>
    <row r="32" spans="1:9" ht="33.75">
      <c r="A32" s="1"/>
      <c r="B32" s="1"/>
      <c r="C32" s="38" t="s">
        <v>225</v>
      </c>
      <c r="D32" s="170"/>
      <c r="E32" s="166"/>
      <c r="F32" s="166"/>
      <c r="G32" s="166"/>
      <c r="H32" s="166"/>
      <c r="I32" s="165"/>
    </row>
    <row r="33" spans="1:9">
      <c r="A33" s="1"/>
      <c r="B33" s="1"/>
      <c r="C33" s="91" t="s">
        <v>224</v>
      </c>
      <c r="D33" s="169">
        <v>2.2999999999999998</v>
      </c>
      <c r="E33" s="67">
        <v>7.4</v>
      </c>
      <c r="F33" s="67">
        <v>4.5999999999999996</v>
      </c>
      <c r="G33" s="67">
        <v>1.9</v>
      </c>
      <c r="H33" s="67">
        <v>3.3</v>
      </c>
      <c r="I33" s="168">
        <v>1.8</v>
      </c>
    </row>
    <row r="34" spans="1:9" ht="39" customHeight="1">
      <c r="A34" s="1"/>
      <c r="B34" s="1"/>
      <c r="C34" s="94" t="s">
        <v>223</v>
      </c>
      <c r="D34" s="169"/>
      <c r="E34" s="67"/>
      <c r="F34" s="67"/>
      <c r="G34" s="67"/>
      <c r="H34" s="67"/>
      <c r="I34" s="168"/>
    </row>
    <row r="35" spans="1:9">
      <c r="A35" s="1"/>
      <c r="B35" s="1"/>
      <c r="C35" s="38" t="s">
        <v>222</v>
      </c>
      <c r="D35" s="167">
        <v>130.69999999999999</v>
      </c>
      <c r="E35" s="166">
        <v>157.4</v>
      </c>
      <c r="F35" s="166">
        <v>175.4</v>
      </c>
      <c r="G35" s="166">
        <v>213.5</v>
      </c>
      <c r="H35" s="166">
        <v>216.5</v>
      </c>
      <c r="I35" s="165">
        <v>231</v>
      </c>
    </row>
    <row r="36" spans="1:9">
      <c r="A36" s="1"/>
      <c r="B36" s="1"/>
      <c r="C36" s="164"/>
      <c r="D36" s="163"/>
      <c r="E36" s="30"/>
      <c r="F36" s="30"/>
      <c r="G36" s="30"/>
      <c r="H36" s="30"/>
      <c r="I36" s="32"/>
    </row>
    <row r="37" spans="1:9">
      <c r="A37" s="1"/>
      <c r="B37" s="1"/>
      <c r="C37" s="164"/>
      <c r="D37" s="163"/>
      <c r="E37" s="30"/>
      <c r="F37" s="30"/>
      <c r="G37" s="30"/>
      <c r="H37" s="30"/>
      <c r="I37" s="32"/>
    </row>
    <row r="38" spans="1:9" ht="18">
      <c r="A38" s="1"/>
      <c r="B38" s="1"/>
      <c r="C38" s="162" t="s">
        <v>221</v>
      </c>
      <c r="D38" s="161"/>
      <c r="E38" s="30"/>
      <c r="F38" s="30"/>
      <c r="G38" s="30"/>
      <c r="H38" s="30"/>
      <c r="I38" s="160" t="s">
        <v>220</v>
      </c>
    </row>
    <row r="39" spans="1:9" ht="14.1" customHeight="1">
      <c r="A39" s="1"/>
      <c r="B39" s="1"/>
      <c r="C39" s="500" t="s">
        <v>219</v>
      </c>
      <c r="D39" s="444"/>
      <c r="E39" s="30"/>
      <c r="F39" s="30"/>
      <c r="G39" s="30"/>
      <c r="H39" s="30"/>
      <c r="I39" s="32"/>
    </row>
    <row r="40" spans="1:9" ht="24" customHeight="1">
      <c r="A40" s="1"/>
      <c r="B40" s="1"/>
      <c r="C40" s="159"/>
      <c r="D40" s="158" t="s">
        <v>218</v>
      </c>
      <c r="E40" s="26" t="s">
        <v>217</v>
      </c>
      <c r="F40" s="26" t="s">
        <v>216</v>
      </c>
      <c r="G40" s="26" t="s">
        <v>205</v>
      </c>
      <c r="H40" s="26" t="s">
        <v>206</v>
      </c>
      <c r="I40" s="157" t="s">
        <v>207</v>
      </c>
    </row>
    <row r="41" spans="1:9">
      <c r="A41" s="1"/>
      <c r="B41" s="1"/>
      <c r="C41" s="156" t="s">
        <v>215</v>
      </c>
      <c r="D41" s="155">
        <v>48000</v>
      </c>
      <c r="E41" s="154">
        <v>63000</v>
      </c>
      <c r="F41" s="154">
        <v>59000</v>
      </c>
      <c r="G41" s="154">
        <v>117000</v>
      </c>
      <c r="H41" s="154">
        <v>143000</v>
      </c>
      <c r="I41" s="153">
        <v>59000</v>
      </c>
    </row>
    <row r="42" spans="1:9">
      <c r="A42" s="1"/>
      <c r="B42" s="1"/>
      <c r="C42" s="152"/>
      <c r="D42" s="151"/>
      <c r="E42" s="151"/>
      <c r="F42" s="151"/>
      <c r="G42" s="151"/>
      <c r="H42" s="151"/>
      <c r="I42" s="150"/>
    </row>
    <row r="43" spans="1:9">
      <c r="A43" s="1"/>
      <c r="B43" s="1"/>
      <c r="C43" s="45" t="s">
        <v>306</v>
      </c>
      <c r="D43" s="46"/>
      <c r="E43" s="149"/>
      <c r="F43" s="149"/>
      <c r="G43" s="149"/>
      <c r="H43" s="149"/>
      <c r="I43" s="148"/>
    </row>
    <row r="44" spans="1:9" ht="23.1" customHeight="1">
      <c r="A44" s="1"/>
      <c r="B44" s="1"/>
      <c r="C44" s="501" t="s">
        <v>214</v>
      </c>
      <c r="D44" s="502"/>
      <c r="E44" s="502"/>
      <c r="F44" s="502"/>
      <c r="G44" s="502"/>
      <c r="H44" s="502"/>
      <c r="I44" s="503"/>
    </row>
    <row r="45" spans="1:9">
      <c r="A45" s="1"/>
      <c r="B45" s="1"/>
      <c r="C45" s="33"/>
      <c r="D45" s="30"/>
      <c r="E45" s="30"/>
      <c r="F45" s="30"/>
      <c r="G45" s="30"/>
      <c r="H45" s="30"/>
      <c r="I45" s="32"/>
    </row>
    <row r="46" spans="1:9">
      <c r="A46" s="1"/>
      <c r="B46" s="1"/>
      <c r="C46" s="443"/>
      <c r="D46" s="444"/>
      <c r="E46" s="30"/>
      <c r="F46" s="30"/>
      <c r="G46" s="30"/>
      <c r="H46" s="30"/>
      <c r="I46" s="147"/>
    </row>
    <row r="47" spans="1:9">
      <c r="A47" s="3"/>
      <c r="B47" s="3"/>
      <c r="C47" s="108"/>
      <c r="D47" s="109"/>
      <c r="E47" s="109"/>
      <c r="F47" s="109"/>
      <c r="G47" s="109"/>
      <c r="H47" s="492" t="s">
        <v>213</v>
      </c>
      <c r="I47" s="493"/>
    </row>
    <row r="48" spans="1:9">
      <c r="A48" s="3"/>
      <c r="B48" s="3"/>
      <c r="C48" s="3"/>
      <c r="D48" s="3"/>
      <c r="E48" s="3"/>
      <c r="F48" s="3"/>
      <c r="G48" s="3"/>
      <c r="H48" s="3"/>
      <c r="I48" s="3"/>
    </row>
    <row r="49" spans="1:9">
      <c r="A49" s="3"/>
      <c r="B49" s="3"/>
      <c r="C49" s="3"/>
      <c r="D49" s="3"/>
      <c r="E49" s="3"/>
      <c r="F49" s="3"/>
      <c r="G49" s="3"/>
      <c r="H49" s="3"/>
      <c r="I49" s="3"/>
    </row>
    <row r="50" spans="1:9">
      <c r="A50" s="3"/>
      <c r="B50" s="3"/>
      <c r="C50" s="3"/>
      <c r="D50" s="3"/>
      <c r="E50" s="3"/>
      <c r="F50" s="3"/>
      <c r="G50" s="3"/>
      <c r="H50" s="3"/>
      <c r="I50" s="3"/>
    </row>
    <row r="51" spans="1:9">
      <c r="A51" s="3"/>
      <c r="B51" s="3"/>
      <c r="C51" s="3"/>
      <c r="D51" s="3"/>
      <c r="E51" s="3"/>
      <c r="F51" s="3"/>
      <c r="G51" s="3"/>
      <c r="H51" s="3"/>
      <c r="I51" s="3"/>
    </row>
    <row r="52" spans="1:9">
      <c r="A52" s="3"/>
      <c r="B52" s="3"/>
      <c r="C52" s="3"/>
      <c r="D52" s="3"/>
      <c r="E52" s="3"/>
      <c r="F52" s="3"/>
      <c r="G52" s="3"/>
      <c r="H52" s="3"/>
      <c r="I52" s="3"/>
    </row>
    <row r="53" spans="1:9">
      <c r="A53" s="3"/>
      <c r="B53" s="3"/>
      <c r="C53" s="3"/>
      <c r="D53" s="3"/>
      <c r="E53" s="3"/>
      <c r="F53" s="3"/>
      <c r="G53" s="3"/>
      <c r="H53" s="3"/>
      <c r="I53" s="3"/>
    </row>
    <row r="54" spans="1:9">
      <c r="A54" s="3"/>
      <c r="B54" s="3"/>
      <c r="C54" s="3"/>
      <c r="D54" s="3"/>
      <c r="E54" s="3"/>
      <c r="F54" s="3"/>
      <c r="G54" s="3"/>
      <c r="H54" s="3"/>
      <c r="I54" s="3"/>
    </row>
    <row r="55" spans="1:9">
      <c r="A55" s="3"/>
      <c r="B55" s="3"/>
      <c r="C55" s="3"/>
      <c r="D55" s="3"/>
      <c r="E55" s="3"/>
      <c r="F55" s="3"/>
      <c r="G55" s="3"/>
      <c r="H55" s="3"/>
      <c r="I55" s="3"/>
    </row>
    <row r="56" spans="1:9">
      <c r="A56" s="3"/>
      <c r="B56" s="3"/>
      <c r="C56" s="3"/>
      <c r="D56" s="3"/>
      <c r="E56" s="3"/>
      <c r="F56" s="3"/>
      <c r="G56" s="3"/>
      <c r="H56" s="3"/>
      <c r="I56" s="3"/>
    </row>
    <row r="57" spans="1:9">
      <c r="A57" s="3"/>
      <c r="B57" s="3"/>
      <c r="C57" s="3"/>
      <c r="D57" s="3"/>
      <c r="E57" s="3"/>
      <c r="F57" s="3"/>
      <c r="G57" s="3"/>
      <c r="H57" s="3"/>
      <c r="I57" s="3"/>
    </row>
    <row r="58" spans="1:9">
      <c r="A58" s="3"/>
      <c r="B58" s="3"/>
      <c r="C58" s="3"/>
      <c r="D58" s="3"/>
      <c r="E58" s="3"/>
      <c r="F58" s="3"/>
      <c r="G58" s="3"/>
      <c r="H58" s="3"/>
      <c r="I58" s="3"/>
    </row>
    <row r="59" spans="1:9">
      <c r="A59" s="3"/>
      <c r="B59" s="3"/>
      <c r="C59" s="3"/>
      <c r="D59" s="3"/>
      <c r="E59" s="3"/>
      <c r="F59" s="3"/>
      <c r="G59" s="3"/>
      <c r="H59" s="3"/>
      <c r="I59" s="3"/>
    </row>
    <row r="60" spans="1:9">
      <c r="A60" s="3"/>
      <c r="B60" s="3"/>
      <c r="C60" s="3"/>
      <c r="D60" s="3"/>
      <c r="E60" s="3"/>
      <c r="F60" s="3"/>
      <c r="G60" s="3"/>
      <c r="H60" s="3"/>
      <c r="I60" s="3"/>
    </row>
    <row r="61" spans="1:9">
      <c r="A61" s="3"/>
      <c r="B61" s="3"/>
      <c r="C61" s="3"/>
      <c r="D61" s="3"/>
      <c r="E61" s="3"/>
      <c r="F61" s="3"/>
      <c r="G61" s="3"/>
      <c r="H61" s="3"/>
      <c r="I61" s="3"/>
    </row>
    <row r="62" spans="1:9">
      <c r="A62" s="3"/>
      <c r="B62" s="3"/>
      <c r="C62" s="3"/>
      <c r="D62" s="3"/>
      <c r="E62" s="3"/>
      <c r="F62" s="3"/>
      <c r="G62" s="3"/>
      <c r="H62" s="3"/>
      <c r="I62" s="3"/>
    </row>
    <row r="63" spans="1:9">
      <c r="A63" s="3"/>
      <c r="B63" s="3"/>
      <c r="C63" s="3"/>
      <c r="D63" s="3"/>
      <c r="E63" s="3"/>
      <c r="F63" s="3"/>
      <c r="G63" s="3"/>
      <c r="H63" s="3"/>
      <c r="I63" s="3"/>
    </row>
    <row r="64" spans="1:9">
      <c r="A64" s="3"/>
      <c r="B64" s="3"/>
      <c r="C64" s="3"/>
      <c r="D64" s="3"/>
      <c r="E64" s="3"/>
      <c r="F64" s="3"/>
      <c r="G64" s="3"/>
      <c r="H64" s="3"/>
      <c r="I64" s="3"/>
    </row>
    <row r="65" spans="1:9">
      <c r="A65" s="3"/>
      <c r="B65" s="3"/>
      <c r="C65" s="3"/>
      <c r="D65" s="3"/>
      <c r="E65" s="3"/>
      <c r="F65" s="3"/>
      <c r="G65" s="3"/>
      <c r="H65" s="3"/>
      <c r="I65" s="3"/>
    </row>
    <row r="66" spans="1:9">
      <c r="A66" s="3"/>
      <c r="B66" s="3"/>
      <c r="C66" s="3"/>
      <c r="D66" s="3"/>
      <c r="E66" s="3"/>
      <c r="F66" s="3"/>
      <c r="G66" s="3"/>
      <c r="H66" s="3"/>
      <c r="I66" s="3"/>
    </row>
    <row r="67" spans="1:9">
      <c r="A67" s="3"/>
      <c r="B67" s="3"/>
      <c r="C67" s="3"/>
      <c r="D67" s="3"/>
      <c r="E67" s="3"/>
      <c r="F67" s="3"/>
      <c r="G67" s="3"/>
      <c r="H67" s="3"/>
      <c r="I67" s="3"/>
    </row>
    <row r="68" spans="1:9">
      <c r="A68" s="3"/>
      <c r="B68" s="3"/>
      <c r="C68" s="3"/>
      <c r="D68" s="3"/>
      <c r="E68" s="3"/>
      <c r="F68" s="3"/>
      <c r="G68" s="3"/>
      <c r="H68" s="3"/>
      <c r="I68" s="3"/>
    </row>
    <row r="69" spans="1:9">
      <c r="A69" s="3"/>
      <c r="B69" s="3"/>
      <c r="C69" s="3"/>
      <c r="D69" s="3"/>
      <c r="E69" s="3"/>
      <c r="F69" s="3"/>
      <c r="G69" s="3"/>
      <c r="H69" s="3"/>
      <c r="I69" s="3"/>
    </row>
    <row r="70" spans="1:9">
      <c r="A70" s="3"/>
      <c r="B70" s="3"/>
      <c r="C70" s="3"/>
      <c r="D70" s="3"/>
      <c r="E70" s="3"/>
      <c r="F70" s="3"/>
      <c r="G70" s="3"/>
      <c r="H70" s="3"/>
      <c r="I70" s="3"/>
    </row>
    <row r="71" spans="1:9">
      <c r="A71" s="3"/>
      <c r="B71" s="3"/>
      <c r="C71" s="3"/>
      <c r="D71" s="3"/>
      <c r="E71" s="3"/>
      <c r="F71" s="3"/>
      <c r="G71" s="3"/>
      <c r="H71" s="3"/>
      <c r="I71" s="3"/>
    </row>
    <row r="72" spans="1:9">
      <c r="A72" s="3"/>
      <c r="B72" s="3"/>
      <c r="C72" s="3"/>
      <c r="D72" s="3"/>
      <c r="E72" s="3"/>
      <c r="F72" s="3"/>
      <c r="G72" s="3"/>
      <c r="H72" s="3"/>
      <c r="I72" s="3"/>
    </row>
    <row r="73" spans="1:9">
      <c r="A73" s="3"/>
      <c r="B73" s="3"/>
      <c r="C73" s="3"/>
      <c r="D73" s="3"/>
      <c r="E73" s="3"/>
      <c r="F73" s="3"/>
      <c r="G73" s="3"/>
      <c r="H73" s="3"/>
      <c r="I73" s="3"/>
    </row>
    <row r="74" spans="1:9">
      <c r="A74" s="3"/>
      <c r="B74" s="3"/>
      <c r="C74" s="3"/>
      <c r="D74" s="3"/>
      <c r="E74" s="3"/>
      <c r="F74" s="3"/>
      <c r="G74" s="3"/>
      <c r="H74" s="3"/>
      <c r="I74" s="3"/>
    </row>
    <row r="75" spans="1:9">
      <c r="A75" s="3"/>
      <c r="B75" s="3"/>
      <c r="C75" s="3"/>
      <c r="D75" s="3"/>
      <c r="E75" s="3"/>
      <c r="F75" s="3"/>
      <c r="G75" s="3"/>
      <c r="H75" s="3"/>
      <c r="I75" s="3"/>
    </row>
    <row r="76" spans="1:9">
      <c r="A76" s="3"/>
      <c r="B76" s="3"/>
      <c r="C76" s="3"/>
      <c r="D76" s="3"/>
      <c r="E76" s="3"/>
      <c r="F76" s="3"/>
      <c r="G76" s="3"/>
      <c r="H76" s="3"/>
      <c r="I76" s="3"/>
    </row>
    <row r="77" spans="1:9">
      <c r="A77" s="3"/>
      <c r="B77" s="3"/>
      <c r="C77" s="3"/>
      <c r="D77" s="3"/>
      <c r="E77" s="3"/>
      <c r="F77" s="3"/>
      <c r="G77" s="3"/>
      <c r="H77" s="3"/>
      <c r="I77" s="3"/>
    </row>
    <row r="78" spans="1:9">
      <c r="A78" s="3"/>
      <c r="B78" s="3"/>
      <c r="C78" s="3"/>
      <c r="D78" s="3"/>
      <c r="E78" s="3"/>
      <c r="F78" s="3"/>
      <c r="G78" s="3"/>
      <c r="H78" s="3"/>
      <c r="I78" s="3"/>
    </row>
    <row r="79" spans="1:9">
      <c r="A79" s="3"/>
      <c r="B79" s="3"/>
      <c r="C79" s="3"/>
      <c r="D79" s="3"/>
      <c r="E79" s="3"/>
      <c r="F79" s="3"/>
      <c r="G79" s="3"/>
      <c r="H79" s="3"/>
      <c r="I79" s="3"/>
    </row>
    <row r="80" spans="1:9">
      <c r="A80" s="3"/>
      <c r="B80" s="3"/>
      <c r="C80" s="3"/>
      <c r="D80" s="3"/>
      <c r="E80" s="3"/>
      <c r="F80" s="3"/>
      <c r="G80" s="3"/>
      <c r="H80" s="3"/>
      <c r="I80" s="3"/>
    </row>
    <row r="81" spans="1:9">
      <c r="A81" s="3"/>
      <c r="B81" s="3"/>
      <c r="C81" s="3"/>
      <c r="D81" s="3"/>
      <c r="E81" s="3"/>
      <c r="F81" s="3"/>
      <c r="G81" s="3"/>
      <c r="H81" s="3"/>
      <c r="I81" s="3"/>
    </row>
    <row r="82" spans="1:9">
      <c r="A82" s="3"/>
      <c r="B82" s="3"/>
      <c r="C82" s="3"/>
      <c r="D82" s="3"/>
      <c r="E82" s="3"/>
      <c r="F82" s="3"/>
      <c r="G82" s="3"/>
      <c r="H82" s="3"/>
      <c r="I82" s="3"/>
    </row>
    <row r="83" spans="1:9">
      <c r="A83" s="3"/>
      <c r="B83" s="3"/>
      <c r="C83" s="3"/>
      <c r="D83" s="3"/>
      <c r="E83" s="3"/>
      <c r="F83" s="3"/>
      <c r="G83" s="3"/>
      <c r="H83" s="3"/>
      <c r="I83" s="3"/>
    </row>
    <row r="84" spans="1:9">
      <c r="A84" s="3"/>
      <c r="B84" s="3"/>
      <c r="C84" s="3"/>
      <c r="D84" s="3"/>
      <c r="E84" s="3"/>
      <c r="F84" s="3"/>
      <c r="G84" s="3"/>
      <c r="H84" s="3"/>
      <c r="I84" s="3"/>
    </row>
    <row r="85" spans="1:9">
      <c r="A85" s="3"/>
      <c r="B85" s="3"/>
      <c r="C85" s="3"/>
      <c r="D85" s="3"/>
      <c r="E85" s="3"/>
      <c r="F85" s="3"/>
      <c r="G85" s="3"/>
      <c r="H85" s="3"/>
      <c r="I85" s="3"/>
    </row>
    <row r="86" spans="1:9">
      <c r="A86" s="3"/>
      <c r="B86" s="3"/>
      <c r="C86" s="3"/>
      <c r="D86" s="3"/>
      <c r="E86" s="3"/>
      <c r="F86" s="3"/>
      <c r="G86" s="3"/>
      <c r="H86" s="3"/>
      <c r="I86" s="3"/>
    </row>
    <row r="87" spans="1:9">
      <c r="A87" s="3"/>
      <c r="B87" s="3"/>
      <c r="C87" s="3"/>
      <c r="D87" s="3"/>
      <c r="E87" s="3"/>
      <c r="F87" s="3"/>
      <c r="G87" s="3"/>
      <c r="H87" s="3"/>
      <c r="I87" s="3"/>
    </row>
    <row r="88" spans="1:9">
      <c r="A88" s="3"/>
      <c r="B88" s="3"/>
      <c r="C88" s="3"/>
      <c r="D88" s="3"/>
      <c r="E88" s="3"/>
      <c r="F88" s="3"/>
      <c r="G88" s="3"/>
      <c r="H88" s="3"/>
      <c r="I88" s="3"/>
    </row>
    <row r="89" spans="1:9">
      <c r="A89" s="3"/>
      <c r="B89" s="3"/>
      <c r="C89" s="3"/>
      <c r="D89" s="3"/>
      <c r="E89" s="3"/>
      <c r="F89" s="3"/>
      <c r="G89" s="3"/>
      <c r="H89" s="3"/>
      <c r="I89" s="3"/>
    </row>
    <row r="90" spans="1:9">
      <c r="A90" s="3"/>
      <c r="B90" s="3"/>
      <c r="C90" s="3"/>
      <c r="D90" s="3"/>
      <c r="E90" s="3"/>
      <c r="F90" s="3"/>
      <c r="G90" s="3"/>
      <c r="H90" s="3"/>
      <c r="I90" s="3"/>
    </row>
    <row r="91" spans="1:9">
      <c r="A91" s="3"/>
      <c r="B91" s="3"/>
      <c r="C91" s="3"/>
      <c r="D91" s="3"/>
      <c r="E91" s="3"/>
      <c r="F91" s="3"/>
      <c r="G91" s="3"/>
      <c r="H91" s="3"/>
      <c r="I91" s="3"/>
    </row>
    <row r="92" spans="1:9">
      <c r="A92" s="3"/>
      <c r="B92" s="3"/>
      <c r="C92" s="3"/>
      <c r="D92" s="3"/>
      <c r="E92" s="3"/>
      <c r="F92" s="3"/>
      <c r="G92" s="3"/>
      <c r="H92" s="3"/>
      <c r="I92" s="3"/>
    </row>
    <row r="93" spans="1:9">
      <c r="A93" s="3"/>
      <c r="B93" s="3"/>
      <c r="C93" s="3"/>
      <c r="D93" s="3"/>
      <c r="E93" s="3"/>
      <c r="F93" s="3"/>
      <c r="G93" s="3"/>
      <c r="H93" s="3"/>
      <c r="I93" s="3"/>
    </row>
    <row r="94" spans="1:9">
      <c r="A94" s="3"/>
      <c r="B94" s="3"/>
      <c r="C94" s="3"/>
      <c r="D94" s="3"/>
      <c r="E94" s="3"/>
      <c r="F94" s="3"/>
      <c r="G94" s="3"/>
      <c r="H94" s="3"/>
      <c r="I94" s="3"/>
    </row>
    <row r="95" spans="1:9">
      <c r="A95" s="3"/>
      <c r="B95" s="3"/>
      <c r="C95" s="3"/>
      <c r="D95" s="3"/>
      <c r="E95" s="3"/>
      <c r="F95" s="3"/>
      <c r="G95" s="3"/>
      <c r="H95" s="3"/>
      <c r="I95" s="3"/>
    </row>
    <row r="96" spans="1:9">
      <c r="A96" s="3"/>
      <c r="B96" s="3"/>
      <c r="C96" s="3"/>
      <c r="D96" s="3"/>
      <c r="E96" s="3"/>
      <c r="F96" s="3"/>
      <c r="G96" s="3"/>
      <c r="H96" s="3"/>
      <c r="I96" s="3"/>
    </row>
    <row r="97" spans="1:9">
      <c r="A97" s="3"/>
      <c r="B97" s="3"/>
      <c r="C97" s="3"/>
      <c r="D97" s="3"/>
      <c r="E97" s="3"/>
      <c r="F97" s="3"/>
      <c r="G97" s="3"/>
      <c r="H97" s="3"/>
      <c r="I97" s="3"/>
    </row>
    <row r="98" spans="1:9">
      <c r="A98" s="3"/>
      <c r="B98" s="3"/>
      <c r="C98" s="3"/>
      <c r="D98" s="3"/>
      <c r="E98" s="3"/>
      <c r="F98" s="3"/>
      <c r="G98" s="3"/>
      <c r="H98" s="3"/>
      <c r="I98" s="3"/>
    </row>
    <row r="99" spans="1:9">
      <c r="A99" s="3"/>
      <c r="B99" s="3"/>
      <c r="C99" s="3"/>
      <c r="D99" s="3"/>
      <c r="E99" s="3"/>
      <c r="F99" s="3"/>
      <c r="G99" s="3"/>
      <c r="H99" s="3"/>
      <c r="I99" s="3"/>
    </row>
    <row r="100" spans="1:9">
      <c r="A100" s="3"/>
      <c r="B100" s="3"/>
      <c r="C100" s="3"/>
      <c r="D100" s="3"/>
      <c r="E100" s="3"/>
      <c r="F100" s="3"/>
      <c r="G100" s="3"/>
      <c r="H100" s="3"/>
      <c r="I100" s="3"/>
    </row>
    <row r="101" spans="1:9">
      <c r="A101" s="3"/>
      <c r="B101" s="3"/>
      <c r="C101" s="3"/>
      <c r="D101" s="3"/>
      <c r="E101" s="3"/>
      <c r="F101" s="3"/>
      <c r="G101" s="3"/>
      <c r="H101" s="3"/>
      <c r="I101" s="3"/>
    </row>
    <row r="102" spans="1:9">
      <c r="A102" s="3"/>
      <c r="B102" s="3"/>
      <c r="C102" s="3"/>
      <c r="D102" s="3"/>
      <c r="E102" s="3"/>
      <c r="F102" s="3"/>
      <c r="G102" s="3"/>
      <c r="H102" s="3"/>
      <c r="I102" s="3"/>
    </row>
    <row r="103" spans="1:9">
      <c r="A103" s="3"/>
      <c r="B103" s="3"/>
      <c r="C103" s="3"/>
      <c r="D103" s="3"/>
      <c r="E103" s="3"/>
      <c r="F103" s="3"/>
      <c r="G103" s="3"/>
      <c r="H103" s="3"/>
      <c r="I103" s="3"/>
    </row>
    <row r="104" spans="1:9">
      <c r="A104" s="3"/>
      <c r="B104" s="3"/>
      <c r="C104" s="3"/>
      <c r="D104" s="3"/>
      <c r="E104" s="3"/>
      <c r="F104" s="3"/>
      <c r="G104" s="3"/>
      <c r="H104" s="3"/>
      <c r="I104" s="3"/>
    </row>
    <row r="105" spans="1:9">
      <c r="A105" s="3"/>
      <c r="B105" s="3"/>
      <c r="C105" s="3"/>
      <c r="D105" s="3"/>
      <c r="E105" s="3"/>
      <c r="F105" s="3"/>
      <c r="G105" s="3"/>
      <c r="H105" s="3"/>
      <c r="I105" s="3"/>
    </row>
    <row r="106" spans="1:9">
      <c r="A106" s="3"/>
      <c r="B106" s="3"/>
      <c r="C106" s="3"/>
      <c r="D106" s="3"/>
      <c r="E106" s="3"/>
      <c r="F106" s="3"/>
      <c r="G106" s="3"/>
      <c r="H106" s="3"/>
      <c r="I106" s="3"/>
    </row>
    <row r="107" spans="1:9">
      <c r="A107" s="3"/>
      <c r="B107" s="3"/>
      <c r="C107" s="3"/>
      <c r="D107" s="3"/>
      <c r="E107" s="3"/>
      <c r="F107" s="3"/>
      <c r="G107" s="3"/>
      <c r="H107" s="3"/>
      <c r="I107" s="3"/>
    </row>
    <row r="108" spans="1:9">
      <c r="A108" s="3"/>
      <c r="B108" s="3"/>
      <c r="C108" s="3"/>
      <c r="D108" s="3"/>
      <c r="E108" s="3"/>
      <c r="F108" s="3"/>
      <c r="G108" s="3"/>
      <c r="H108" s="3"/>
      <c r="I108" s="3"/>
    </row>
    <row r="109" spans="1:9">
      <c r="A109" s="3"/>
      <c r="B109" s="3"/>
      <c r="C109" s="3"/>
      <c r="D109" s="3"/>
      <c r="E109" s="3"/>
      <c r="F109" s="3"/>
      <c r="G109" s="3"/>
      <c r="H109" s="3"/>
      <c r="I109" s="3"/>
    </row>
    <row r="110" spans="1:9">
      <c r="A110" s="3"/>
      <c r="B110" s="3"/>
      <c r="C110" s="3"/>
      <c r="D110" s="3"/>
      <c r="E110" s="3"/>
      <c r="F110" s="3"/>
      <c r="G110" s="3"/>
      <c r="H110" s="3"/>
      <c r="I110" s="3"/>
    </row>
    <row r="111" spans="1:9">
      <c r="A111" s="3"/>
      <c r="B111" s="3"/>
      <c r="C111" s="3"/>
      <c r="D111" s="3"/>
      <c r="E111" s="3"/>
      <c r="F111" s="3"/>
      <c r="G111" s="3"/>
      <c r="H111" s="3"/>
      <c r="I111" s="3"/>
    </row>
    <row r="112" spans="1:9">
      <c r="A112" s="3"/>
      <c r="B112" s="3"/>
      <c r="C112" s="3"/>
      <c r="D112" s="3"/>
      <c r="E112" s="3"/>
      <c r="F112" s="3"/>
      <c r="G112" s="3"/>
      <c r="H112" s="3"/>
      <c r="I112" s="3"/>
    </row>
    <row r="113" spans="1:9">
      <c r="A113" s="3"/>
      <c r="B113" s="3"/>
      <c r="C113" s="3"/>
      <c r="D113" s="3"/>
      <c r="E113" s="3"/>
      <c r="F113" s="3"/>
      <c r="G113" s="3"/>
      <c r="H113" s="3"/>
      <c r="I113" s="3"/>
    </row>
    <row r="114" spans="1:9">
      <c r="A114" s="3"/>
      <c r="B114" s="3"/>
      <c r="C114" s="3"/>
      <c r="D114" s="3"/>
      <c r="E114" s="3"/>
      <c r="F114" s="3"/>
      <c r="G114" s="3"/>
      <c r="H114" s="3"/>
      <c r="I114" s="3"/>
    </row>
    <row r="115" spans="1:9">
      <c r="A115" s="3"/>
      <c r="B115" s="3"/>
      <c r="C115" s="3"/>
      <c r="D115" s="3"/>
      <c r="E115" s="3"/>
      <c r="F115" s="3"/>
      <c r="G115" s="3"/>
      <c r="H115" s="3"/>
      <c r="I115" s="3"/>
    </row>
    <row r="116" spans="1:9">
      <c r="A116" s="3"/>
      <c r="B116" s="3"/>
      <c r="C116" s="3"/>
      <c r="D116" s="3"/>
      <c r="E116" s="3"/>
      <c r="F116" s="3"/>
      <c r="G116" s="3"/>
      <c r="H116" s="3"/>
      <c r="I116" s="3"/>
    </row>
    <row r="117" spans="1:9">
      <c r="A117" s="3"/>
      <c r="B117" s="3"/>
      <c r="C117" s="3"/>
      <c r="D117" s="3"/>
      <c r="E117" s="3"/>
      <c r="F117" s="3"/>
      <c r="G117" s="3"/>
      <c r="H117" s="3"/>
      <c r="I117" s="3"/>
    </row>
    <row r="118" spans="1:9">
      <c r="A118" s="3"/>
      <c r="B118" s="3"/>
      <c r="C118" s="3"/>
      <c r="D118" s="3"/>
      <c r="E118" s="3"/>
      <c r="F118" s="3"/>
      <c r="G118" s="3"/>
      <c r="H118" s="3"/>
      <c r="I118" s="3"/>
    </row>
    <row r="119" spans="1:9">
      <c r="A119" s="3"/>
      <c r="B119" s="3"/>
      <c r="C119" s="3"/>
      <c r="D119" s="3"/>
      <c r="E119" s="3"/>
      <c r="F119" s="3"/>
      <c r="G119" s="3"/>
      <c r="H119" s="3"/>
      <c r="I119" s="3"/>
    </row>
    <row r="120" spans="1:9">
      <c r="A120" s="3"/>
      <c r="B120" s="3"/>
      <c r="C120" s="3"/>
      <c r="D120" s="3"/>
      <c r="E120" s="3"/>
      <c r="F120" s="3"/>
      <c r="G120" s="3"/>
      <c r="H120" s="3"/>
      <c r="I120" s="3"/>
    </row>
    <row r="121" spans="1:9">
      <c r="A121" s="3"/>
      <c r="B121" s="3"/>
      <c r="C121" s="3"/>
      <c r="D121" s="3"/>
      <c r="E121" s="3"/>
      <c r="F121" s="3"/>
      <c r="G121" s="3"/>
      <c r="H121" s="3"/>
      <c r="I121" s="3"/>
    </row>
    <row r="122" spans="1:9">
      <c r="A122" s="3"/>
      <c r="B122" s="3"/>
      <c r="C122" s="3"/>
      <c r="D122" s="3"/>
      <c r="E122" s="3"/>
      <c r="F122" s="3"/>
      <c r="G122" s="3"/>
      <c r="H122" s="3"/>
      <c r="I122" s="3"/>
    </row>
    <row r="123" spans="1:9">
      <c r="A123" s="3"/>
      <c r="B123" s="3"/>
      <c r="C123" s="3"/>
      <c r="D123" s="3"/>
      <c r="E123" s="3"/>
      <c r="F123" s="3"/>
      <c r="G123" s="3"/>
      <c r="H123" s="3"/>
      <c r="I123" s="3"/>
    </row>
    <row r="124" spans="1:9">
      <c r="A124" s="3"/>
      <c r="B124" s="3"/>
      <c r="C124" s="3"/>
      <c r="D124" s="3"/>
      <c r="E124" s="3"/>
      <c r="F124" s="3"/>
      <c r="G124" s="3"/>
      <c r="H124" s="3"/>
      <c r="I124" s="3"/>
    </row>
    <row r="125" spans="1:9">
      <c r="A125" s="3"/>
      <c r="B125" s="3"/>
      <c r="C125" s="3"/>
      <c r="D125" s="3"/>
      <c r="E125" s="3"/>
      <c r="F125" s="3"/>
      <c r="G125" s="3"/>
      <c r="H125" s="3"/>
      <c r="I125" s="3"/>
    </row>
    <row r="126" spans="1:9">
      <c r="A126" s="3"/>
      <c r="B126" s="3"/>
      <c r="C126" s="3"/>
      <c r="D126" s="3"/>
      <c r="E126" s="3"/>
      <c r="F126" s="3"/>
      <c r="G126" s="3"/>
      <c r="H126" s="3"/>
      <c r="I126" s="3"/>
    </row>
    <row r="127" spans="1:9">
      <c r="A127" s="3"/>
      <c r="B127" s="3"/>
      <c r="C127" s="3"/>
      <c r="D127" s="3"/>
      <c r="E127" s="3"/>
      <c r="F127" s="3"/>
      <c r="G127" s="3"/>
      <c r="H127" s="3"/>
      <c r="I127" s="3"/>
    </row>
    <row r="128" spans="1:9">
      <c r="A128" s="3"/>
      <c r="B128" s="3"/>
      <c r="C128" s="3"/>
      <c r="D128" s="3"/>
      <c r="E128" s="3"/>
      <c r="F128" s="3"/>
      <c r="G128" s="3"/>
      <c r="H128" s="3"/>
      <c r="I128" s="3"/>
    </row>
    <row r="129" spans="1:9">
      <c r="A129" s="3"/>
      <c r="B129" s="3"/>
      <c r="C129" s="3"/>
      <c r="D129" s="3"/>
      <c r="E129" s="3"/>
      <c r="F129" s="3"/>
      <c r="G129" s="3"/>
      <c r="H129" s="3"/>
      <c r="I129" s="3"/>
    </row>
    <row r="130" spans="1:9">
      <c r="A130" s="3"/>
      <c r="B130" s="3"/>
      <c r="C130" s="3"/>
      <c r="D130" s="3"/>
      <c r="E130" s="3"/>
      <c r="F130" s="3"/>
      <c r="G130" s="3"/>
      <c r="H130" s="3"/>
      <c r="I130" s="3"/>
    </row>
    <row r="131" spans="1:9">
      <c r="A131" s="3"/>
      <c r="B131" s="3"/>
      <c r="C131" s="3"/>
      <c r="D131" s="3"/>
      <c r="E131" s="3"/>
      <c r="F131" s="3"/>
      <c r="G131" s="3"/>
      <c r="H131" s="3"/>
      <c r="I131" s="3"/>
    </row>
    <row r="132" spans="1:9">
      <c r="A132" s="3"/>
      <c r="B132" s="3"/>
      <c r="C132" s="3"/>
      <c r="D132" s="3"/>
      <c r="E132" s="3"/>
      <c r="F132" s="3"/>
      <c r="G132" s="3"/>
      <c r="H132" s="3"/>
      <c r="I132" s="3"/>
    </row>
    <row r="133" spans="1:9">
      <c r="A133" s="3"/>
      <c r="B133" s="3"/>
      <c r="C133" s="3"/>
      <c r="D133" s="3"/>
      <c r="E133" s="3"/>
      <c r="F133" s="3"/>
      <c r="G133" s="3"/>
      <c r="H133" s="3"/>
      <c r="I133" s="3"/>
    </row>
    <row r="134" spans="1:9">
      <c r="A134" s="3"/>
      <c r="B134" s="3"/>
      <c r="C134" s="3"/>
      <c r="D134" s="3"/>
      <c r="E134" s="3"/>
      <c r="F134" s="3"/>
      <c r="G134" s="3"/>
      <c r="H134" s="3"/>
      <c r="I134" s="3"/>
    </row>
    <row r="135" spans="1:9">
      <c r="A135" s="3"/>
      <c r="B135" s="3"/>
      <c r="C135" s="3"/>
      <c r="D135" s="3"/>
      <c r="E135" s="3"/>
      <c r="F135" s="3"/>
      <c r="G135" s="3"/>
      <c r="H135" s="3"/>
      <c r="I135" s="3"/>
    </row>
    <row r="136" spans="1:9">
      <c r="A136" s="3"/>
      <c r="B136" s="3"/>
      <c r="C136" s="3"/>
      <c r="D136" s="3"/>
      <c r="E136" s="3"/>
      <c r="F136" s="3"/>
      <c r="G136" s="3"/>
      <c r="H136" s="3"/>
      <c r="I136" s="3"/>
    </row>
    <row r="137" spans="1:9">
      <c r="A137" s="3"/>
      <c r="B137" s="3"/>
      <c r="C137" s="3"/>
      <c r="D137" s="3"/>
      <c r="E137" s="3"/>
      <c r="F137" s="3"/>
      <c r="G137" s="3"/>
      <c r="H137" s="3"/>
      <c r="I137" s="3"/>
    </row>
    <row r="138" spans="1:9">
      <c r="A138" s="3"/>
      <c r="B138" s="3"/>
      <c r="C138" s="3"/>
      <c r="D138" s="3"/>
      <c r="E138" s="3"/>
      <c r="F138" s="3"/>
      <c r="G138" s="3"/>
      <c r="H138" s="3"/>
      <c r="I138" s="3"/>
    </row>
    <row r="139" spans="1:9">
      <c r="A139" s="3"/>
      <c r="B139" s="3"/>
      <c r="C139" s="3"/>
      <c r="D139" s="3"/>
      <c r="E139" s="3"/>
      <c r="F139" s="3"/>
      <c r="G139" s="3"/>
      <c r="H139" s="3"/>
      <c r="I139" s="3"/>
    </row>
    <row r="140" spans="1:9">
      <c r="A140" s="3"/>
      <c r="B140" s="3"/>
      <c r="C140" s="3"/>
      <c r="D140" s="3"/>
      <c r="E140" s="3"/>
      <c r="F140" s="3"/>
      <c r="G140" s="3"/>
      <c r="H140" s="3"/>
      <c r="I140" s="3"/>
    </row>
    <row r="141" spans="1:9">
      <c r="A141" s="3"/>
      <c r="B141" s="3"/>
      <c r="C141" s="3"/>
      <c r="D141" s="3"/>
      <c r="E141" s="3"/>
      <c r="F141" s="3"/>
      <c r="G141" s="3"/>
      <c r="H141" s="3"/>
      <c r="I141" s="3"/>
    </row>
    <row r="142" spans="1:9">
      <c r="A142" s="3"/>
      <c r="B142" s="3"/>
      <c r="C142" s="3"/>
      <c r="D142" s="3"/>
      <c r="E142" s="3"/>
      <c r="F142" s="3"/>
      <c r="G142" s="3"/>
      <c r="H142" s="3"/>
      <c r="I142" s="3"/>
    </row>
    <row r="143" spans="1:9">
      <c r="A143" s="3"/>
      <c r="B143" s="3"/>
      <c r="C143" s="3"/>
      <c r="D143" s="3"/>
      <c r="E143" s="3"/>
      <c r="F143" s="3"/>
      <c r="G143" s="3"/>
      <c r="H143" s="3"/>
      <c r="I143" s="3"/>
    </row>
    <row r="144" spans="1:9">
      <c r="A144" s="3"/>
      <c r="B144" s="3"/>
      <c r="C144" s="3"/>
      <c r="D144" s="3"/>
      <c r="E144" s="3"/>
      <c r="F144" s="3"/>
      <c r="G144" s="3"/>
      <c r="H144" s="3"/>
      <c r="I144" s="3"/>
    </row>
    <row r="145" spans="1:9">
      <c r="A145" s="3"/>
      <c r="B145" s="3"/>
      <c r="C145" s="3"/>
      <c r="D145" s="3"/>
      <c r="E145" s="3"/>
      <c r="F145" s="3"/>
      <c r="G145" s="3"/>
      <c r="H145" s="3"/>
      <c r="I145" s="3"/>
    </row>
    <row r="146" spans="1:9">
      <c r="A146" s="3"/>
      <c r="B146" s="3"/>
      <c r="C146" s="3"/>
      <c r="D146" s="3"/>
      <c r="E146" s="3"/>
      <c r="F146" s="3"/>
      <c r="G146" s="3"/>
      <c r="H146" s="3"/>
      <c r="I146" s="3"/>
    </row>
    <row r="147" spans="1:9">
      <c r="A147" s="3"/>
      <c r="B147" s="3"/>
      <c r="C147" s="3"/>
      <c r="D147" s="3"/>
      <c r="E147" s="3"/>
      <c r="F147" s="3"/>
      <c r="G147" s="3"/>
      <c r="H147" s="3"/>
      <c r="I147" s="3"/>
    </row>
    <row r="148" spans="1:9">
      <c r="A148" s="3"/>
      <c r="B148" s="3"/>
      <c r="C148" s="3"/>
      <c r="D148" s="3"/>
      <c r="E148" s="3"/>
      <c r="F148" s="3"/>
      <c r="G148" s="3"/>
      <c r="H148" s="3"/>
      <c r="I148" s="3"/>
    </row>
    <row r="149" spans="1:9">
      <c r="A149" s="3"/>
      <c r="B149" s="3"/>
      <c r="C149" s="3"/>
      <c r="D149" s="3"/>
      <c r="E149" s="3"/>
      <c r="F149" s="3"/>
      <c r="G149" s="3"/>
      <c r="H149" s="3"/>
      <c r="I149" s="3"/>
    </row>
    <row r="150" spans="1:9">
      <c r="A150" s="3"/>
      <c r="B150" s="3"/>
      <c r="C150" s="3"/>
      <c r="D150" s="3"/>
      <c r="E150" s="3"/>
      <c r="F150" s="3"/>
      <c r="G150" s="3"/>
      <c r="H150" s="3"/>
      <c r="I150" s="3"/>
    </row>
    <row r="151" spans="1:9">
      <c r="A151" s="3"/>
      <c r="B151" s="3"/>
      <c r="C151" s="3"/>
      <c r="D151" s="3"/>
      <c r="E151" s="3"/>
      <c r="F151" s="3"/>
      <c r="G151" s="3"/>
      <c r="H151" s="3"/>
      <c r="I151" s="3"/>
    </row>
    <row r="152" spans="1:9">
      <c r="A152" s="3"/>
      <c r="B152" s="3"/>
      <c r="C152" s="3"/>
      <c r="D152" s="3"/>
      <c r="E152" s="3"/>
      <c r="F152" s="3"/>
      <c r="G152" s="3"/>
      <c r="H152" s="3"/>
      <c r="I152" s="3"/>
    </row>
    <row r="153" spans="1:9">
      <c r="A153" s="3"/>
      <c r="B153" s="3"/>
      <c r="C153" s="3"/>
      <c r="D153" s="3"/>
      <c r="E153" s="3"/>
      <c r="F153" s="3"/>
      <c r="G153" s="3"/>
      <c r="H153" s="3"/>
      <c r="I153" s="3"/>
    </row>
    <row r="154" spans="1:9">
      <c r="A154" s="3"/>
      <c r="B154" s="3"/>
      <c r="C154" s="3"/>
      <c r="D154" s="3"/>
      <c r="E154" s="3"/>
      <c r="F154" s="3"/>
      <c r="G154" s="3"/>
      <c r="H154" s="3"/>
      <c r="I154" s="3"/>
    </row>
    <row r="155" spans="1:9">
      <c r="A155" s="3"/>
      <c r="B155" s="3"/>
      <c r="C155" s="3"/>
      <c r="D155" s="3"/>
      <c r="E155" s="3"/>
      <c r="F155" s="3"/>
      <c r="G155" s="3"/>
      <c r="H155" s="3"/>
      <c r="I155" s="3"/>
    </row>
    <row r="156" spans="1:9">
      <c r="A156" s="3"/>
      <c r="B156" s="3"/>
      <c r="C156" s="3"/>
      <c r="D156" s="3"/>
      <c r="E156" s="3"/>
      <c r="F156" s="3"/>
      <c r="G156" s="3"/>
      <c r="H156" s="3"/>
      <c r="I156" s="3"/>
    </row>
    <row r="157" spans="1:9">
      <c r="A157" s="3"/>
      <c r="B157" s="3"/>
      <c r="C157" s="3"/>
      <c r="D157" s="3"/>
      <c r="E157" s="3"/>
      <c r="F157" s="3"/>
      <c r="G157" s="3"/>
      <c r="H157" s="3"/>
      <c r="I157" s="3"/>
    </row>
    <row r="158" spans="1:9">
      <c r="A158" s="3"/>
      <c r="B158" s="3"/>
      <c r="C158" s="3"/>
      <c r="D158" s="3"/>
      <c r="E158" s="3"/>
      <c r="F158" s="3"/>
      <c r="G158" s="3"/>
      <c r="H158" s="3"/>
      <c r="I158" s="3"/>
    </row>
    <row r="159" spans="1:9">
      <c r="A159" s="3"/>
      <c r="B159" s="3"/>
      <c r="C159" s="3"/>
      <c r="D159" s="3"/>
      <c r="E159" s="3"/>
      <c r="F159" s="3"/>
      <c r="G159" s="3"/>
      <c r="H159" s="3"/>
      <c r="I159" s="3"/>
    </row>
    <row r="160" spans="1:9">
      <c r="A160" s="3"/>
      <c r="B160" s="3"/>
      <c r="C160" s="3"/>
      <c r="D160" s="3"/>
      <c r="E160" s="3"/>
      <c r="F160" s="3"/>
      <c r="G160" s="3"/>
      <c r="H160" s="3"/>
      <c r="I160" s="3"/>
    </row>
    <row r="161" spans="1:9">
      <c r="A161" s="3"/>
      <c r="B161" s="3"/>
      <c r="C161" s="3"/>
      <c r="D161" s="3"/>
      <c r="E161" s="3"/>
      <c r="F161" s="3"/>
      <c r="G161" s="3"/>
      <c r="H161" s="3"/>
      <c r="I161" s="3"/>
    </row>
    <row r="162" spans="1:9">
      <c r="A162" s="3"/>
      <c r="B162" s="3"/>
      <c r="C162" s="3"/>
      <c r="D162" s="3"/>
      <c r="E162" s="3"/>
      <c r="F162" s="3"/>
      <c r="G162" s="3"/>
      <c r="H162" s="3"/>
      <c r="I162" s="3"/>
    </row>
    <row r="163" spans="1:9">
      <c r="A163" s="3"/>
      <c r="B163" s="3"/>
      <c r="C163" s="3"/>
      <c r="D163" s="3"/>
      <c r="E163" s="3"/>
      <c r="F163" s="3"/>
      <c r="G163" s="3"/>
      <c r="H163" s="3"/>
      <c r="I163" s="3"/>
    </row>
    <row r="164" spans="1:9">
      <c r="A164" s="3"/>
      <c r="B164" s="3"/>
      <c r="C164" s="3"/>
      <c r="D164" s="3"/>
      <c r="E164" s="3"/>
      <c r="F164" s="3"/>
      <c r="G164" s="3"/>
      <c r="H164" s="3"/>
      <c r="I164" s="3"/>
    </row>
    <row r="165" spans="1:9">
      <c r="A165" s="3"/>
      <c r="B165" s="3"/>
      <c r="C165" s="3"/>
      <c r="D165" s="3"/>
      <c r="E165" s="3"/>
      <c r="F165" s="3"/>
      <c r="G165" s="3"/>
      <c r="H165" s="3"/>
      <c r="I165" s="3"/>
    </row>
    <row r="166" spans="1:9">
      <c r="A166" s="3"/>
      <c r="B166" s="3"/>
      <c r="C166" s="3"/>
      <c r="D166" s="3"/>
      <c r="E166" s="3"/>
      <c r="F166" s="3"/>
      <c r="G166" s="3"/>
      <c r="H166" s="3"/>
      <c r="I166" s="3"/>
    </row>
    <row r="167" spans="1:9">
      <c r="A167" s="3"/>
      <c r="B167" s="3"/>
      <c r="C167" s="3"/>
      <c r="D167" s="3"/>
      <c r="E167" s="3"/>
      <c r="F167" s="3"/>
      <c r="G167" s="3"/>
      <c r="H167" s="3"/>
      <c r="I167" s="3"/>
    </row>
    <row r="168" spans="1:9">
      <c r="A168" s="3"/>
      <c r="B168" s="3"/>
      <c r="C168" s="3"/>
      <c r="D168" s="3"/>
      <c r="E168" s="3"/>
      <c r="F168" s="3"/>
      <c r="G168" s="3"/>
      <c r="H168" s="3"/>
      <c r="I168" s="3"/>
    </row>
    <row r="169" spans="1:9">
      <c r="A169" s="3"/>
      <c r="B169" s="3"/>
      <c r="C169" s="3"/>
      <c r="D169" s="3"/>
      <c r="E169" s="3"/>
      <c r="F169" s="3"/>
      <c r="G169" s="3"/>
      <c r="H169" s="3"/>
      <c r="I169" s="3"/>
    </row>
  </sheetData>
  <sheetProtection algorithmName="SHA-512" hashValue="Ey0Ew5oArMHICWNHlKahF+pvrU2tPOLn2M62bbdi5YUnwmykAkgQpYSHlltLoeHe04ebNfF61wIXu8VnojctQQ==" saltValue="0Gu4dLe9woms9pRLFrXN/g==" spinCount="100000" sheet="1" objects="1" scenarios="1"/>
  <mergeCells count="15">
    <mergeCell ref="C5:D5"/>
    <mergeCell ref="C21:D21"/>
    <mergeCell ref="C39:D39"/>
    <mergeCell ref="C46:D46"/>
    <mergeCell ref="E12:G12"/>
    <mergeCell ref="E13:G13"/>
    <mergeCell ref="E14:G14"/>
    <mergeCell ref="C44:I44"/>
    <mergeCell ref="H47:I47"/>
    <mergeCell ref="E11:G11"/>
    <mergeCell ref="E6:G6"/>
    <mergeCell ref="E7:G7"/>
    <mergeCell ref="E8:G8"/>
    <mergeCell ref="E9:G9"/>
    <mergeCell ref="E10:G10"/>
  </mergeCells>
  <phoneticPr fontId="1" type="noConversion"/>
  <pageMargins left="0.7" right="0.7" top="0.75" bottom="0.75" header="0.3" footer="0.3"/>
  <pageSetup paperSize="9" orientation="portrait"/>
  <drawing r:id="rId1"/>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Q149"/>
  <sheetViews>
    <sheetView showGridLines="0" zoomScaleNormal="100" workbookViewId="0">
      <selection activeCell="F3" sqref="F3:H3"/>
    </sheetView>
  </sheetViews>
  <sheetFormatPr defaultColWidth="7.7109375" defaultRowHeight="15"/>
  <cols>
    <col min="2" max="2" width="8.7109375" customWidth="1"/>
    <col min="3" max="3" width="27.28515625" customWidth="1"/>
    <col min="4" max="10" width="18.7109375" customWidth="1"/>
    <col min="11" max="11" width="14.85546875" customWidth="1"/>
    <col min="12" max="12" width="13.28515625" bestFit="1" customWidth="1"/>
    <col min="13" max="14" width="10.42578125" bestFit="1" customWidth="1"/>
  </cols>
  <sheetData>
    <row r="1" spans="3:13" ht="245.1" customHeight="1">
      <c r="C1" s="27"/>
      <c r="D1" s="2"/>
      <c r="E1" s="2"/>
      <c r="F1" s="2"/>
      <c r="G1" s="2"/>
      <c r="H1" s="2"/>
      <c r="I1" s="2"/>
      <c r="J1" s="28"/>
      <c r="K1" s="1"/>
    </row>
    <row r="2" spans="3:13" ht="18.75">
      <c r="C2" s="29"/>
      <c r="D2" s="30"/>
      <c r="E2" s="30"/>
      <c r="F2" s="30"/>
      <c r="G2" s="31"/>
      <c r="H2" s="30"/>
      <c r="I2" s="30"/>
      <c r="J2" s="32"/>
      <c r="K2" s="1"/>
    </row>
    <row r="3" spans="3:13">
      <c r="C3" s="33"/>
      <c r="D3" s="30"/>
      <c r="E3" s="34"/>
      <c r="F3" s="506"/>
      <c r="G3" s="506"/>
      <c r="H3" s="469"/>
      <c r="I3" s="30"/>
      <c r="J3" s="32"/>
      <c r="K3" s="1"/>
    </row>
    <row r="4" spans="3:13" ht="21" customHeight="1">
      <c r="C4" s="142" t="s">
        <v>210</v>
      </c>
      <c r="D4" s="35"/>
      <c r="E4" s="36"/>
      <c r="F4" s="30"/>
      <c r="G4" s="30"/>
      <c r="H4" s="30"/>
      <c r="I4" s="504" t="s">
        <v>201</v>
      </c>
      <c r="J4" s="505"/>
      <c r="K4" s="1"/>
    </row>
    <row r="5" spans="3:13" ht="15" customHeight="1">
      <c r="C5" s="508" t="s">
        <v>211</v>
      </c>
      <c r="D5" s="509"/>
      <c r="E5" s="21"/>
      <c r="F5" s="30"/>
      <c r="G5" s="30"/>
      <c r="H5" s="30"/>
      <c r="I5" s="30"/>
      <c r="J5" s="32"/>
      <c r="K5" s="1"/>
    </row>
    <row r="6" spans="3:13" ht="24">
      <c r="C6" s="37"/>
      <c r="D6" s="117" t="s">
        <v>202</v>
      </c>
      <c r="E6" s="26" t="s">
        <v>203</v>
      </c>
      <c r="F6" s="26" t="s">
        <v>204</v>
      </c>
      <c r="G6" s="26" t="s">
        <v>205</v>
      </c>
      <c r="H6" s="26" t="s">
        <v>206</v>
      </c>
      <c r="I6" s="26" t="s">
        <v>207</v>
      </c>
      <c r="J6" s="25" t="s">
        <v>297</v>
      </c>
      <c r="K6" s="1"/>
      <c r="L6" s="1"/>
    </row>
    <row r="7" spans="3:13" ht="25.35" customHeight="1">
      <c r="C7" s="38" t="s">
        <v>298</v>
      </c>
      <c r="D7" s="119">
        <f>SUM(D8:D10)</f>
        <v>1440260.4868089107</v>
      </c>
      <c r="E7" s="39">
        <v>1498597.2798118426</v>
      </c>
      <c r="F7" s="39">
        <v>1540303.8340219622</v>
      </c>
      <c r="G7" s="39">
        <v>1571066</v>
      </c>
      <c r="H7" s="39">
        <v>1592376</v>
      </c>
      <c r="I7" s="39">
        <v>1633712</v>
      </c>
      <c r="J7" s="40">
        <f>D7/E7-1</f>
        <v>-3.8927598354013049E-2</v>
      </c>
      <c r="K7" s="1"/>
      <c r="L7" s="1"/>
      <c r="M7" s="12"/>
    </row>
    <row r="8" spans="3:13" ht="20.85" customHeight="1">
      <c r="C8" s="94" t="s">
        <v>299</v>
      </c>
      <c r="D8" s="127">
        <v>50037.004969024114</v>
      </c>
      <c r="E8" s="43">
        <v>52679.941165238975</v>
      </c>
      <c r="F8" s="6">
        <v>50628.437825967056</v>
      </c>
      <c r="G8" s="6">
        <v>52003</v>
      </c>
      <c r="H8" s="6">
        <v>52537</v>
      </c>
      <c r="I8" s="6">
        <v>53645</v>
      </c>
      <c r="J8" s="41">
        <f t="shared" ref="J8:J15" si="0">D8/E8-1</f>
        <v>-5.0169687698110255E-2</v>
      </c>
      <c r="K8" s="1"/>
      <c r="L8" s="17"/>
      <c r="M8" s="13"/>
    </row>
    <row r="9" spans="3:13" ht="18" customHeight="1">
      <c r="C9" s="94" t="s">
        <v>300</v>
      </c>
      <c r="D9" s="127">
        <v>1209274.0125270986</v>
      </c>
      <c r="E9" s="43">
        <v>1253462.9688008386</v>
      </c>
      <c r="F9" s="6">
        <v>1288760.5825008894</v>
      </c>
      <c r="G9" s="6">
        <v>1298083</v>
      </c>
      <c r="H9" s="6">
        <v>1294248</v>
      </c>
      <c r="I9" s="6">
        <v>1331148</v>
      </c>
      <c r="J9" s="41">
        <f>D9/E9-1</f>
        <v>-3.5253499603593808E-2</v>
      </c>
      <c r="K9" s="14"/>
      <c r="L9" s="1"/>
      <c r="M9" s="13"/>
    </row>
    <row r="10" spans="3:13">
      <c r="C10" s="94" t="s">
        <v>301</v>
      </c>
      <c r="D10" s="127">
        <f>SUM(D42:D45)</f>
        <v>180949.4693127879</v>
      </c>
      <c r="E10" s="43">
        <v>192454.36984576486</v>
      </c>
      <c r="F10" s="6">
        <v>200914.81369510572</v>
      </c>
      <c r="G10" s="6">
        <v>220981</v>
      </c>
      <c r="H10" s="6">
        <v>245592</v>
      </c>
      <c r="I10" s="6">
        <v>248918</v>
      </c>
      <c r="J10" s="41">
        <f t="shared" si="0"/>
        <v>-5.9779887264690967E-2</v>
      </c>
      <c r="K10" s="1"/>
      <c r="L10" s="1"/>
      <c r="M10" s="13"/>
    </row>
    <row r="11" spans="3:13">
      <c r="C11" s="38"/>
      <c r="D11" s="119"/>
      <c r="E11" s="39"/>
      <c r="F11" s="39"/>
      <c r="G11" s="39"/>
      <c r="H11" s="39"/>
      <c r="I11" s="39"/>
      <c r="J11" s="42"/>
      <c r="K11" s="20"/>
      <c r="L11" s="1"/>
      <c r="M11" s="13"/>
    </row>
    <row r="12" spans="3:13" ht="18.600000000000001" customHeight="1">
      <c r="C12" s="94" t="s">
        <v>302</v>
      </c>
      <c r="D12" s="127">
        <v>10191.251</v>
      </c>
      <c r="E12" s="43">
        <v>8007.0479999999998</v>
      </c>
      <c r="F12" s="6">
        <v>6006.3343234955692</v>
      </c>
      <c r="G12" s="6">
        <v>3714.0250000000001</v>
      </c>
      <c r="H12" s="6">
        <v>2738.6620000000003</v>
      </c>
      <c r="I12" s="6">
        <v>1967.6860000000001</v>
      </c>
      <c r="J12" s="41">
        <f t="shared" si="0"/>
        <v>0.2727850513697434</v>
      </c>
      <c r="K12" s="1"/>
      <c r="L12" s="1"/>
      <c r="M12" s="13"/>
    </row>
    <row r="13" spans="3:13" ht="17.850000000000001" customHeight="1">
      <c r="C13" s="94" t="s">
        <v>303</v>
      </c>
      <c r="D13" s="128">
        <f>D7/D12</f>
        <v>141.32322781657626</v>
      </c>
      <c r="E13" s="118">
        <f>E7/E12</f>
        <v>187.15977221715701</v>
      </c>
      <c r="F13" s="7">
        <f t="shared" ref="F13:H13" si="1">F7/F12</f>
        <v>256.44656974830792</v>
      </c>
      <c r="G13" s="7">
        <f t="shared" si="1"/>
        <v>423.00899967016915</v>
      </c>
      <c r="H13" s="7">
        <f t="shared" si="1"/>
        <v>581.44305503928558</v>
      </c>
      <c r="I13" s="7">
        <f>I7/I12</f>
        <v>830.27068343221424</v>
      </c>
      <c r="J13" s="41">
        <f>D13/E13-1</f>
        <v>-0.24490596380614149</v>
      </c>
      <c r="K13" s="1"/>
      <c r="L13" s="1"/>
      <c r="M13" s="12"/>
    </row>
    <row r="14" spans="3:13" ht="21.75" customHeight="1">
      <c r="C14" s="94" t="s">
        <v>304</v>
      </c>
      <c r="D14" s="129">
        <v>94</v>
      </c>
      <c r="E14" s="43">
        <v>94</v>
      </c>
      <c r="F14" s="6">
        <v>94</v>
      </c>
      <c r="G14" s="6">
        <v>87.2</v>
      </c>
      <c r="H14" s="6">
        <v>86</v>
      </c>
      <c r="I14" s="6">
        <v>86</v>
      </c>
      <c r="J14" s="41">
        <f t="shared" si="0"/>
        <v>0</v>
      </c>
      <c r="K14" s="1"/>
      <c r="L14" s="1"/>
    </row>
    <row r="15" spans="3:13" ht="33.75">
      <c r="C15" s="94" t="s">
        <v>305</v>
      </c>
      <c r="D15" s="130">
        <v>22761.969109109152</v>
      </c>
      <c r="E15" s="43">
        <v>17345</v>
      </c>
      <c r="F15" s="6">
        <v>33628.60545223685</v>
      </c>
      <c r="G15" s="43">
        <v>35180</v>
      </c>
      <c r="H15" s="43">
        <v>36852</v>
      </c>
      <c r="I15" s="43">
        <v>72724</v>
      </c>
      <c r="J15" s="44">
        <f t="shared" si="0"/>
        <v>0.31230724180508229</v>
      </c>
      <c r="K15" s="1"/>
      <c r="L15" s="1"/>
    </row>
    <row r="16" spans="3:13">
      <c r="C16" s="45"/>
      <c r="D16" s="46"/>
      <c r="E16" s="46"/>
      <c r="F16" s="47"/>
      <c r="G16" s="47"/>
      <c r="H16" s="47"/>
      <c r="I16" s="47"/>
      <c r="J16" s="48"/>
      <c r="K16" s="1"/>
    </row>
    <row r="17" spans="3:17">
      <c r="C17" s="49" t="s">
        <v>306</v>
      </c>
      <c r="D17" s="50"/>
      <c r="E17" s="50"/>
      <c r="F17" s="51"/>
      <c r="G17" s="51"/>
      <c r="H17" s="51"/>
      <c r="I17" s="51"/>
      <c r="J17" s="22"/>
      <c r="K17" s="1"/>
    </row>
    <row r="18" spans="3:17" ht="20.85" customHeight="1">
      <c r="C18" s="512" t="s">
        <v>320</v>
      </c>
      <c r="D18" s="513"/>
      <c r="E18" s="514"/>
      <c r="F18" s="514"/>
      <c r="G18" s="514"/>
      <c r="H18" s="514"/>
      <c r="I18" s="514"/>
      <c r="J18" s="515"/>
      <c r="K18" s="1"/>
    </row>
    <row r="19" spans="3:17">
      <c r="C19" s="49" t="s">
        <v>307</v>
      </c>
      <c r="D19" s="50"/>
      <c r="E19" s="50"/>
      <c r="F19" s="51"/>
      <c r="G19" s="51"/>
      <c r="H19" s="51"/>
      <c r="I19" s="51"/>
      <c r="J19" s="22"/>
      <c r="K19" s="1"/>
    </row>
    <row r="20" spans="3:17" ht="21.6" customHeight="1">
      <c r="C20" s="512" t="s">
        <v>250</v>
      </c>
      <c r="D20" s="513"/>
      <c r="E20" s="514"/>
      <c r="F20" s="514"/>
      <c r="G20" s="514"/>
      <c r="H20" s="514"/>
      <c r="I20" s="514"/>
      <c r="J20" s="515"/>
      <c r="K20" s="1"/>
    </row>
    <row r="21" spans="3:17">
      <c r="C21" s="512" t="s">
        <v>251</v>
      </c>
      <c r="D21" s="513"/>
      <c r="E21" s="514"/>
      <c r="F21" s="514"/>
      <c r="G21" s="514"/>
      <c r="H21" s="514"/>
      <c r="I21" s="514"/>
      <c r="J21" s="515"/>
      <c r="K21" s="1"/>
    </row>
    <row r="22" spans="3:17">
      <c r="C22" s="52"/>
      <c r="D22" s="53"/>
      <c r="E22" s="53"/>
      <c r="F22" s="53"/>
      <c r="G22" s="53"/>
      <c r="H22" s="53"/>
      <c r="I22" s="53"/>
      <c r="J22" s="24"/>
      <c r="K22" s="1"/>
    </row>
    <row r="23" spans="3:17" ht="18">
      <c r="C23" s="142" t="s">
        <v>252</v>
      </c>
      <c r="D23" s="54"/>
      <c r="E23" s="55"/>
      <c r="F23" s="53"/>
      <c r="G23" s="53"/>
      <c r="H23" s="53"/>
      <c r="I23" s="507" t="s">
        <v>253</v>
      </c>
      <c r="J23" s="505"/>
      <c r="K23" s="1"/>
    </row>
    <row r="24" spans="3:17" ht="20.85" customHeight="1">
      <c r="C24" s="508" t="s">
        <v>211</v>
      </c>
      <c r="D24" s="509"/>
      <c r="E24" s="516"/>
      <c r="F24" s="30"/>
      <c r="G24" s="30"/>
      <c r="H24" s="30"/>
      <c r="I24" s="30"/>
      <c r="J24" s="32"/>
      <c r="K24" s="1"/>
    </row>
    <row r="25" spans="3:17" ht="25.5" customHeight="1">
      <c r="C25" s="56"/>
      <c r="D25" s="117" t="s">
        <v>202</v>
      </c>
      <c r="E25" s="57" t="s">
        <v>203</v>
      </c>
      <c r="F25" s="57" t="s">
        <v>204</v>
      </c>
      <c r="G25" s="57" t="s">
        <v>205</v>
      </c>
      <c r="H25" s="57" t="s">
        <v>206</v>
      </c>
      <c r="I25" s="57" t="s">
        <v>207</v>
      </c>
      <c r="J25" s="25" t="s">
        <v>297</v>
      </c>
      <c r="K25" s="1"/>
    </row>
    <row r="26" spans="3:17" ht="14.85" customHeight="1">
      <c r="C26" s="58" t="s">
        <v>254</v>
      </c>
      <c r="D26" s="120"/>
      <c r="E26" s="59"/>
      <c r="F26" s="59"/>
      <c r="G26" s="59"/>
      <c r="H26" s="59"/>
      <c r="I26" s="59"/>
      <c r="J26" s="60"/>
      <c r="K26" s="1"/>
    </row>
    <row r="27" spans="3:17" ht="12.6" customHeight="1">
      <c r="C27" s="61" t="s">
        <v>255</v>
      </c>
      <c r="D27" s="121">
        <f>SUM(D28:D32)</f>
        <v>6821.5252011771636</v>
      </c>
      <c r="E27" s="62">
        <v>6247.5046084551441</v>
      </c>
      <c r="F27" s="62">
        <v>6342.5755893588903</v>
      </c>
      <c r="G27" s="62">
        <v>7124.1576510985142</v>
      </c>
      <c r="H27" s="62">
        <v>6091.9432702256081</v>
      </c>
      <c r="I27" s="62">
        <v>5638.9085922350605</v>
      </c>
      <c r="J27" s="63">
        <f>D27/E27-1</f>
        <v>9.1879979079192875E-2</v>
      </c>
      <c r="K27" s="1"/>
      <c r="M27" s="5"/>
      <c r="N27" s="5"/>
      <c r="O27" s="12"/>
      <c r="P27" s="5"/>
      <c r="Q27" s="5"/>
    </row>
    <row r="28" spans="3:17">
      <c r="C28" s="64" t="s">
        <v>256</v>
      </c>
      <c r="D28" s="127">
        <v>1012.3441076328398</v>
      </c>
      <c r="E28" s="65">
        <v>863.14966511718069</v>
      </c>
      <c r="F28" s="65">
        <v>1369.5368676636028</v>
      </c>
      <c r="G28" s="65">
        <v>1641.650876954679</v>
      </c>
      <c r="H28" s="65">
        <v>1725.8878834301343</v>
      </c>
      <c r="I28" s="43">
        <v>1180.3005865585999</v>
      </c>
      <c r="J28" s="44">
        <f t="shared" ref="J28:J45" si="2">D28/E28-1</f>
        <v>0.17284886798328847</v>
      </c>
      <c r="K28" s="1"/>
    </row>
    <row r="29" spans="3:17">
      <c r="C29" s="64" t="s">
        <v>257</v>
      </c>
      <c r="D29" s="127">
        <v>5232.1160470147761</v>
      </c>
      <c r="E29" s="65">
        <v>4910.1347196406277</v>
      </c>
      <c r="F29" s="65">
        <v>4505.4792302498281</v>
      </c>
      <c r="G29" s="65">
        <v>5197.2947791073129</v>
      </c>
      <c r="H29" s="65">
        <v>3977.6018859971946</v>
      </c>
      <c r="I29" s="65">
        <v>4110.5995659585478</v>
      </c>
      <c r="J29" s="44">
        <f t="shared" si="2"/>
        <v>6.5574845856309683E-2</v>
      </c>
      <c r="K29" s="1"/>
    </row>
    <row r="30" spans="3:17">
      <c r="C30" s="64" t="s">
        <v>258</v>
      </c>
      <c r="D30" s="127">
        <v>497.17716217375022</v>
      </c>
      <c r="E30" s="65">
        <v>453.68227697013555</v>
      </c>
      <c r="F30" s="65">
        <v>402.9199203142021</v>
      </c>
      <c r="G30" s="65">
        <v>262.42936796536628</v>
      </c>
      <c r="H30" s="65">
        <v>118.32428993630016</v>
      </c>
      <c r="I30" s="65">
        <v>76.328972706600013</v>
      </c>
      <c r="J30" s="44">
        <f t="shared" si="2"/>
        <v>9.5870805212163512E-2</v>
      </c>
      <c r="K30" s="1"/>
    </row>
    <row r="31" spans="3:17">
      <c r="C31" s="64" t="s">
        <v>259</v>
      </c>
      <c r="D31" s="127">
        <v>79.887884355798164</v>
      </c>
      <c r="E31" s="65">
        <v>20.537946727200005</v>
      </c>
      <c r="F31" s="65">
        <v>64.639571131257085</v>
      </c>
      <c r="G31" s="65">
        <v>22.782627071155481</v>
      </c>
      <c r="H31" s="65">
        <v>270.12921086197889</v>
      </c>
      <c r="I31" s="65">
        <v>271.67946701131189</v>
      </c>
      <c r="J31" s="44">
        <f t="shared" si="2"/>
        <v>2.8897697718728819</v>
      </c>
      <c r="K31" s="1"/>
    </row>
    <row r="32" spans="3:17">
      <c r="C32" s="64" t="s">
        <v>260</v>
      </c>
      <c r="D32" s="127" t="s">
        <v>261</v>
      </c>
      <c r="E32" s="66" t="s">
        <v>261</v>
      </c>
      <c r="F32" s="66" t="s">
        <v>261</v>
      </c>
      <c r="G32" s="66" t="s">
        <v>261</v>
      </c>
      <c r="H32" s="66" t="s">
        <v>261</v>
      </c>
      <c r="I32" s="66" t="s">
        <v>261</v>
      </c>
      <c r="J32" s="44" t="s">
        <v>261</v>
      </c>
      <c r="K32" s="1"/>
    </row>
    <row r="33" spans="3:17" ht="14.1" customHeight="1">
      <c r="C33" s="61" t="s">
        <v>262</v>
      </c>
      <c r="D33" s="121">
        <f>SUM(D34:D37)</f>
        <v>43215.479344863168</v>
      </c>
      <c r="E33" s="62">
        <v>46432.436551514627</v>
      </c>
      <c r="F33" s="62">
        <v>44285.86221552499</v>
      </c>
      <c r="G33" s="62">
        <v>44878.98659736188</v>
      </c>
      <c r="H33" s="62">
        <v>46444.860109915753</v>
      </c>
      <c r="I33" s="62">
        <v>48006.474397940845</v>
      </c>
      <c r="J33" s="63">
        <f>D33/E33-1</f>
        <v>-6.9282541377780005E-2</v>
      </c>
      <c r="K33" s="15"/>
      <c r="M33" s="5"/>
      <c r="N33" s="5"/>
      <c r="O33" s="5"/>
      <c r="P33" s="5"/>
      <c r="Q33" s="5"/>
    </row>
    <row r="34" spans="3:17">
      <c r="C34" s="64" t="s">
        <v>257</v>
      </c>
      <c r="D34" s="127">
        <v>36345.986211484997</v>
      </c>
      <c r="E34" s="43">
        <v>37938.516843723046</v>
      </c>
      <c r="F34" s="43">
        <v>35826.703851039674</v>
      </c>
      <c r="G34" s="43">
        <v>36833.125287665338</v>
      </c>
      <c r="H34" s="65">
        <v>37693.359159807456</v>
      </c>
      <c r="I34" s="65">
        <v>38377.91299629819</v>
      </c>
      <c r="J34" s="44">
        <f t="shared" si="2"/>
        <v>-4.1976618084413442E-2</v>
      </c>
      <c r="K34" s="1"/>
    </row>
    <row r="35" spans="3:17">
      <c r="C35" s="64" t="s">
        <v>258</v>
      </c>
      <c r="D35" s="127">
        <v>6497.1623449387844</v>
      </c>
      <c r="E35" s="43">
        <v>7677.1006094017821</v>
      </c>
      <c r="F35" s="43">
        <v>7257.7624828963144</v>
      </c>
      <c r="G35" s="43">
        <v>5648.7854188407473</v>
      </c>
      <c r="H35" s="65">
        <v>4576.1338550908649</v>
      </c>
      <c r="I35" s="65">
        <v>3843.8846978190586</v>
      </c>
      <c r="J35" s="44">
        <f t="shared" si="2"/>
        <v>-0.15369581883790651</v>
      </c>
      <c r="K35" s="1"/>
    </row>
    <row r="36" spans="3:17">
      <c r="C36" s="64" t="s">
        <v>259</v>
      </c>
      <c r="D36" s="127">
        <v>371.76205040939999</v>
      </c>
      <c r="E36" s="43">
        <v>816.20677472460011</v>
      </c>
      <c r="F36" s="43">
        <v>1200.8111858358</v>
      </c>
      <c r="G36" s="43">
        <v>2386.746377633197</v>
      </c>
      <c r="H36" s="65">
        <v>4174.8702288804016</v>
      </c>
      <c r="I36" s="65">
        <v>5784.3149145515999</v>
      </c>
      <c r="J36" s="44">
        <f t="shared" si="2"/>
        <v>-0.54452466957917878</v>
      </c>
      <c r="K36" s="1"/>
    </row>
    <row r="37" spans="3:17">
      <c r="C37" s="64" t="s">
        <v>260</v>
      </c>
      <c r="D37" s="131">
        <v>0.56873802998613854</v>
      </c>
      <c r="E37" s="67">
        <v>0.61232366520000014</v>
      </c>
      <c r="F37" s="67">
        <v>0.58469575319999989</v>
      </c>
      <c r="G37" s="67">
        <v>10.329513222600005</v>
      </c>
      <c r="H37" s="67">
        <v>0.49686613703999988</v>
      </c>
      <c r="I37" s="67">
        <v>0.361789272</v>
      </c>
      <c r="J37" s="44">
        <f t="shared" si="2"/>
        <v>-7.1180713225619696E-2</v>
      </c>
      <c r="K37" s="1"/>
    </row>
    <row r="38" spans="3:17" ht="13.35" customHeight="1">
      <c r="C38" s="58" t="s">
        <v>263</v>
      </c>
      <c r="D38" s="122"/>
      <c r="E38" s="59"/>
      <c r="F38" s="59"/>
      <c r="G38" s="59"/>
      <c r="H38" s="59"/>
      <c r="I38" s="59"/>
      <c r="J38" s="60"/>
      <c r="K38" s="1"/>
    </row>
    <row r="39" spans="3:17" ht="13.35" customHeight="1">
      <c r="C39" s="61" t="s">
        <v>255</v>
      </c>
      <c r="D39" s="123"/>
      <c r="E39" s="68"/>
      <c r="F39" s="68"/>
      <c r="G39" s="68"/>
      <c r="H39" s="68"/>
      <c r="I39" s="68"/>
      <c r="J39" s="69"/>
      <c r="K39" s="1"/>
    </row>
    <row r="40" spans="3:17">
      <c r="C40" s="64" t="s">
        <v>264</v>
      </c>
      <c r="D40" s="127">
        <f>D9</f>
        <v>1209274.0125270986</v>
      </c>
      <c r="E40" s="43">
        <v>1253462.9688008386</v>
      </c>
      <c r="F40" s="43">
        <v>1288760.5825008894</v>
      </c>
      <c r="G40" s="43">
        <v>1298082.548410265</v>
      </c>
      <c r="H40" s="43">
        <v>1294247.550853845</v>
      </c>
      <c r="I40" s="43">
        <v>1331148.3324068282</v>
      </c>
      <c r="J40" s="44">
        <f t="shared" si="2"/>
        <v>-3.5253499603593808E-2</v>
      </c>
      <c r="K40" s="16"/>
      <c r="L40" s="18"/>
      <c r="M40" s="19"/>
    </row>
    <row r="41" spans="3:17" ht="16.350000000000001" customHeight="1">
      <c r="C41" s="58" t="s">
        <v>265</v>
      </c>
      <c r="D41" s="124"/>
      <c r="E41" s="70"/>
      <c r="F41" s="68"/>
      <c r="G41" s="68"/>
      <c r="H41" s="68"/>
      <c r="I41" s="68"/>
      <c r="J41" s="71"/>
      <c r="K41" s="1"/>
    </row>
    <row r="42" spans="3:17">
      <c r="C42" s="64" t="s">
        <v>266</v>
      </c>
      <c r="D42" s="127">
        <f>D107*1.2</f>
        <v>7530.1074092399977</v>
      </c>
      <c r="E42" s="43">
        <v>7248.5461687199986</v>
      </c>
      <c r="F42" s="43">
        <v>6925.7303504999973</v>
      </c>
      <c r="G42" s="43">
        <v>5556</v>
      </c>
      <c r="H42" s="43">
        <v>5984</v>
      </c>
      <c r="I42" s="43">
        <v>7047</v>
      </c>
      <c r="J42" s="44">
        <f t="shared" si="2"/>
        <v>3.8843822466777311E-2</v>
      </c>
      <c r="K42" s="1"/>
    </row>
    <row r="43" spans="3:17">
      <c r="C43" s="64" t="s">
        <v>267</v>
      </c>
      <c r="D43" s="127">
        <v>14717.415855823565</v>
      </c>
      <c r="E43" s="43">
        <v>14224.666144923061</v>
      </c>
      <c r="F43" s="43">
        <v>17709.793365904748</v>
      </c>
      <c r="G43" s="43">
        <v>28628</v>
      </c>
      <c r="H43" s="43">
        <v>20627</v>
      </c>
      <c r="I43" s="43">
        <v>24328</v>
      </c>
      <c r="J43" s="44">
        <f t="shared" si="2"/>
        <v>3.4640511480571456E-2</v>
      </c>
      <c r="K43" s="1"/>
    </row>
    <row r="44" spans="3:17">
      <c r="C44" s="64" t="s">
        <v>268</v>
      </c>
      <c r="D44" s="127">
        <v>156086.90227877567</v>
      </c>
      <c r="E44" s="43">
        <v>168235.90133532291</v>
      </c>
      <c r="F44" s="43">
        <v>173585.40537474732</v>
      </c>
      <c r="G44" s="43">
        <v>182765.94752185314</v>
      </c>
      <c r="H44" s="43">
        <v>214888.73791741332</v>
      </c>
      <c r="I44" s="43">
        <v>213317.86612230117</v>
      </c>
      <c r="J44" s="44">
        <f t="shared" si="2"/>
        <v>-7.2214069411571158E-2</v>
      </c>
      <c r="K44" s="1"/>
    </row>
    <row r="45" spans="3:17">
      <c r="C45" s="64" t="s">
        <v>269</v>
      </c>
      <c r="D45" s="130">
        <v>2615.0437689486689</v>
      </c>
      <c r="E45" s="43">
        <v>2745.2561967988972</v>
      </c>
      <c r="F45" s="43">
        <v>2693.8846039536538</v>
      </c>
      <c r="G45" s="43">
        <v>4030.0817335548054</v>
      </c>
      <c r="H45" s="43">
        <v>4092.7914469841926</v>
      </c>
      <c r="I45" s="43">
        <v>4225.3036693748145</v>
      </c>
      <c r="J45" s="44">
        <f t="shared" si="2"/>
        <v>-4.743179452688695E-2</v>
      </c>
      <c r="K45" s="1"/>
    </row>
    <row r="46" spans="3:17">
      <c r="C46" s="72"/>
      <c r="D46" s="73"/>
      <c r="E46" s="30"/>
      <c r="F46" s="30"/>
      <c r="G46" s="30"/>
      <c r="H46" s="30"/>
      <c r="I46" s="30"/>
      <c r="J46" s="32"/>
    </row>
    <row r="47" spans="3:17">
      <c r="C47" s="72"/>
      <c r="D47" s="73"/>
      <c r="E47" s="30"/>
      <c r="F47" s="30"/>
      <c r="G47" s="30"/>
      <c r="H47" s="30"/>
      <c r="I47" s="30"/>
      <c r="J47" s="32"/>
    </row>
    <row r="48" spans="3:17" ht="18">
      <c r="C48" s="143" t="s">
        <v>270</v>
      </c>
      <c r="D48" s="73"/>
      <c r="E48" s="30"/>
      <c r="F48" s="30"/>
      <c r="G48" s="30"/>
      <c r="H48" s="30"/>
      <c r="I48" s="30"/>
      <c r="J48" s="74"/>
    </row>
    <row r="49" spans="3:11">
      <c r="C49" s="508" t="s">
        <v>211</v>
      </c>
      <c r="D49" s="509"/>
      <c r="E49" s="516"/>
      <c r="F49" s="30"/>
      <c r="G49" s="30"/>
      <c r="H49" s="30"/>
      <c r="I49" s="30"/>
      <c r="J49" s="32"/>
    </row>
    <row r="50" spans="3:11">
      <c r="C50" s="112" t="s">
        <v>239</v>
      </c>
      <c r="D50" s="113" t="s">
        <v>240</v>
      </c>
      <c r="E50" s="146" t="s">
        <v>241</v>
      </c>
      <c r="F50" s="30"/>
      <c r="G50" s="30"/>
      <c r="H50" s="30"/>
      <c r="I50" s="30"/>
      <c r="J50" s="32"/>
    </row>
    <row r="51" spans="3:11" ht="22.5">
      <c r="C51" s="75" t="s">
        <v>242</v>
      </c>
      <c r="D51" s="76" t="s">
        <v>243</v>
      </c>
      <c r="E51" s="137">
        <v>1197418</v>
      </c>
      <c r="F51" s="30"/>
      <c r="G51" s="30"/>
      <c r="H51" s="30"/>
      <c r="I51" s="30"/>
      <c r="J51" s="32"/>
    </row>
    <row r="52" spans="3:11">
      <c r="C52" s="77"/>
      <c r="D52" s="76" t="s">
        <v>244</v>
      </c>
      <c r="E52" s="137">
        <v>6736</v>
      </c>
      <c r="F52" s="30"/>
      <c r="G52" s="30"/>
      <c r="H52" s="30"/>
      <c r="I52" s="30"/>
      <c r="J52" s="32"/>
    </row>
    <row r="53" spans="3:11">
      <c r="C53" s="110" t="s">
        <v>245</v>
      </c>
      <c r="D53" s="111" t="s">
        <v>243</v>
      </c>
      <c r="E53" s="138">
        <v>58739</v>
      </c>
      <c r="F53" s="30"/>
      <c r="G53" s="30"/>
      <c r="H53" s="30"/>
      <c r="I53" s="30"/>
      <c r="J53" s="32"/>
    </row>
    <row r="54" spans="3:11">
      <c r="C54" s="110"/>
      <c r="D54" s="111" t="s">
        <v>244</v>
      </c>
      <c r="E54" s="139">
        <v>271</v>
      </c>
      <c r="F54" s="30"/>
      <c r="G54" s="30"/>
      <c r="H54" s="30"/>
      <c r="I54" s="30"/>
      <c r="J54" s="32"/>
    </row>
    <row r="55" spans="3:11">
      <c r="C55" s="77" t="s">
        <v>246</v>
      </c>
      <c r="D55" s="76" t="s">
        <v>243</v>
      </c>
      <c r="E55" s="137">
        <v>109204</v>
      </c>
      <c r="F55" s="30"/>
      <c r="G55" s="30"/>
      <c r="H55" s="30"/>
      <c r="I55" s="30"/>
      <c r="J55" s="32"/>
    </row>
    <row r="56" spans="3:11">
      <c r="C56" s="77"/>
      <c r="D56" s="76" t="s">
        <v>244</v>
      </c>
      <c r="E56" s="140">
        <v>206</v>
      </c>
      <c r="F56" s="30"/>
      <c r="G56" s="30"/>
      <c r="H56" s="30"/>
      <c r="I56" s="30"/>
      <c r="J56" s="32"/>
    </row>
    <row r="57" spans="3:11">
      <c r="C57" s="110" t="s">
        <v>247</v>
      </c>
      <c r="D57" s="111" t="s">
        <v>244</v>
      </c>
      <c r="E57" s="138">
        <v>45439</v>
      </c>
      <c r="F57" s="30"/>
      <c r="G57" s="30"/>
      <c r="H57" s="30"/>
      <c r="I57" s="30"/>
      <c r="J57" s="32"/>
    </row>
    <row r="58" spans="3:11">
      <c r="C58" s="77" t="s">
        <v>248</v>
      </c>
      <c r="D58" s="76" t="s">
        <v>244</v>
      </c>
      <c r="E58" s="137">
        <v>14717</v>
      </c>
      <c r="F58" s="30"/>
      <c r="G58" s="30"/>
      <c r="H58" s="30"/>
      <c r="I58" s="30"/>
      <c r="J58" s="32"/>
    </row>
    <row r="59" spans="3:11">
      <c r="C59" s="110" t="s">
        <v>249</v>
      </c>
      <c r="D59" s="111" t="s">
        <v>249</v>
      </c>
      <c r="E59" s="138">
        <v>7530</v>
      </c>
      <c r="F59" s="30"/>
      <c r="G59" s="30"/>
      <c r="H59" s="30"/>
      <c r="I59" s="30"/>
      <c r="J59" s="32"/>
    </row>
    <row r="60" spans="3:11">
      <c r="C60" s="72"/>
      <c r="D60" s="73"/>
      <c r="E60" s="30"/>
      <c r="F60" s="30"/>
      <c r="G60" s="30"/>
      <c r="H60" s="30"/>
      <c r="I60" s="30"/>
      <c r="J60" s="32"/>
    </row>
    <row r="61" spans="3:11">
      <c r="C61" s="45"/>
      <c r="D61" s="46"/>
      <c r="E61" s="47"/>
      <c r="F61" s="47"/>
      <c r="G61" s="47"/>
      <c r="H61" s="47"/>
      <c r="I61" s="47"/>
      <c r="J61" s="48"/>
      <c r="K61" s="1"/>
    </row>
    <row r="62" spans="3:11" ht="18">
      <c r="C62" s="143" t="s">
        <v>285</v>
      </c>
      <c r="D62" s="35"/>
      <c r="E62" s="30"/>
      <c r="F62" s="30"/>
      <c r="G62" s="30"/>
      <c r="H62" s="30"/>
      <c r="I62" s="504" t="s">
        <v>286</v>
      </c>
      <c r="J62" s="505"/>
      <c r="K62" s="1"/>
    </row>
    <row r="63" spans="3:11">
      <c r="C63" s="144" t="s">
        <v>287</v>
      </c>
      <c r="D63" s="78"/>
      <c r="E63" s="30"/>
      <c r="F63" s="30"/>
      <c r="G63" s="30"/>
      <c r="H63" s="30"/>
      <c r="I63" s="30"/>
      <c r="J63" s="32"/>
      <c r="K63" s="1"/>
    </row>
    <row r="64" spans="3:11" ht="24">
      <c r="C64" s="79"/>
      <c r="D64" s="117" t="s">
        <v>202</v>
      </c>
      <c r="E64" s="26" t="s">
        <v>203</v>
      </c>
      <c r="F64" s="26" t="s">
        <v>204</v>
      </c>
      <c r="G64" s="26" t="s">
        <v>205</v>
      </c>
      <c r="H64" s="26" t="s">
        <v>206</v>
      </c>
      <c r="I64" s="26" t="s">
        <v>207</v>
      </c>
      <c r="J64" s="25" t="s">
        <v>297</v>
      </c>
      <c r="K64" s="1"/>
    </row>
    <row r="65" spans="3:11" ht="17.850000000000001" customHeight="1">
      <c r="C65" s="38" t="s">
        <v>288</v>
      </c>
      <c r="D65" s="119">
        <f>D66+D74</f>
        <v>5928552.2053174842</v>
      </c>
      <c r="E65" s="39">
        <v>6094922.8586030072</v>
      </c>
      <c r="F65" s="39">
        <v>6097739.6987548564</v>
      </c>
      <c r="G65" s="39">
        <v>6009922</v>
      </c>
      <c r="H65" s="39">
        <v>5962543</v>
      </c>
      <c r="I65" s="39">
        <v>5988603</v>
      </c>
      <c r="J65" s="40">
        <f>D65/E65-1</f>
        <v>-2.7296597043995452E-2</v>
      </c>
      <c r="K65" s="1"/>
    </row>
    <row r="66" spans="3:11" ht="15.6" customHeight="1">
      <c r="C66" s="38" t="s">
        <v>255</v>
      </c>
      <c r="D66" s="119">
        <f>SUM(D67:D73)</f>
        <v>5309470.0847356385</v>
      </c>
      <c r="E66" s="39">
        <v>5428398.4349270072</v>
      </c>
      <c r="F66" s="39">
        <v>5461120.7677780567</v>
      </c>
      <c r="G66" s="39">
        <v>5353838</v>
      </c>
      <c r="H66" s="39">
        <v>5283608</v>
      </c>
      <c r="I66" s="39">
        <v>5284560</v>
      </c>
      <c r="J66" s="42">
        <f>D66/E66-1</f>
        <v>-2.1908552147935301E-2</v>
      </c>
      <c r="K66" s="1"/>
    </row>
    <row r="67" spans="3:11">
      <c r="C67" s="64" t="s">
        <v>264</v>
      </c>
      <c r="D67" s="127">
        <v>5176020.2627302445</v>
      </c>
      <c r="E67" s="43">
        <v>5310228.204456971</v>
      </c>
      <c r="F67" s="43">
        <v>5336996.4867206765</v>
      </c>
      <c r="G67" s="43">
        <v>5214988</v>
      </c>
      <c r="H67" s="43">
        <v>5159497</v>
      </c>
      <c r="I67" s="43">
        <v>5170889</v>
      </c>
      <c r="J67" s="44">
        <f>D67/E67-1</f>
        <v>-2.5273479134867216E-2</v>
      </c>
      <c r="K67" s="1"/>
    </row>
    <row r="68" spans="3:11" ht="22.5">
      <c r="C68" s="64" t="s">
        <v>289</v>
      </c>
      <c r="D68" s="127">
        <v>30619.686337200234</v>
      </c>
      <c r="E68" s="43">
        <v>24444.452764800139</v>
      </c>
      <c r="F68" s="43">
        <v>26397.317750400187</v>
      </c>
      <c r="G68" s="43">
        <v>27795</v>
      </c>
      <c r="H68" s="43">
        <v>27255</v>
      </c>
      <c r="I68" s="43">
        <v>26208</v>
      </c>
      <c r="J68" s="44">
        <f t="shared" ref="J68:J80" si="3">D68/E68-1</f>
        <v>0.25262310561079082</v>
      </c>
      <c r="K68" s="1"/>
    </row>
    <row r="69" spans="3:11">
      <c r="C69" s="64" t="s">
        <v>256</v>
      </c>
      <c r="D69" s="127">
        <v>19645.723028000004</v>
      </c>
      <c r="E69" s="43">
        <v>16750.430140057844</v>
      </c>
      <c r="F69" s="43">
        <v>26577.466867137638</v>
      </c>
      <c r="G69" s="43">
        <v>31982</v>
      </c>
      <c r="H69" s="43">
        <v>33623</v>
      </c>
      <c r="I69" s="43">
        <v>22994</v>
      </c>
      <c r="J69" s="44">
        <f t="shared" si="3"/>
        <v>0.17284886798328869</v>
      </c>
      <c r="K69" s="1"/>
    </row>
    <row r="70" spans="3:11">
      <c r="C70" s="64" t="s">
        <v>257</v>
      </c>
      <c r="D70" s="127">
        <v>74531.567621293128</v>
      </c>
      <c r="E70" s="43">
        <v>69944.939026219785</v>
      </c>
      <c r="F70" s="43">
        <v>64180.615815524608</v>
      </c>
      <c r="G70" s="43">
        <v>74781</v>
      </c>
      <c r="H70" s="43">
        <v>57232</v>
      </c>
      <c r="I70" s="43">
        <v>59145</v>
      </c>
      <c r="J70" s="44">
        <f t="shared" si="3"/>
        <v>6.5574845856309683E-2</v>
      </c>
      <c r="K70" s="1"/>
    </row>
    <row r="71" spans="3:11">
      <c r="C71" s="64" t="s">
        <v>258</v>
      </c>
      <c r="D71" s="127">
        <v>7332.9964922382051</v>
      </c>
      <c r="E71" s="80">
        <v>6691.4790113589306</v>
      </c>
      <c r="F71" s="80">
        <v>5942.7716860501778</v>
      </c>
      <c r="G71" s="43">
        <v>3911</v>
      </c>
      <c r="H71" s="43">
        <v>4026</v>
      </c>
      <c r="I71" s="43">
        <v>4049</v>
      </c>
      <c r="J71" s="44">
        <f>D71/E71-1</f>
        <v>9.5870805212163734E-2</v>
      </c>
      <c r="K71" s="1"/>
    </row>
    <row r="72" spans="3:11">
      <c r="C72" s="64" t="s">
        <v>259</v>
      </c>
      <c r="D72" s="127">
        <v>1318.2819200626759</v>
      </c>
      <c r="E72" s="80">
        <v>338.91001200000005</v>
      </c>
      <c r="F72" s="80">
        <v>1026.0308524674874</v>
      </c>
      <c r="G72" s="43">
        <v>380</v>
      </c>
      <c r="H72" s="43">
        <v>1975</v>
      </c>
      <c r="I72" s="66">
        <v>1274</v>
      </c>
      <c r="J72" s="44">
        <f t="shared" si="3"/>
        <v>2.8897697718728819</v>
      </c>
      <c r="K72" s="1"/>
    </row>
    <row r="73" spans="3:11">
      <c r="C73" s="64" t="s">
        <v>260</v>
      </c>
      <c r="D73" s="131">
        <v>1.5666065999999998</v>
      </c>
      <c r="E73" s="80">
        <v>1.9515599999999998E-2</v>
      </c>
      <c r="F73" s="80">
        <v>7.8085799999999983E-2</v>
      </c>
      <c r="G73" s="66">
        <v>0.8</v>
      </c>
      <c r="H73" s="66">
        <v>0.6</v>
      </c>
      <c r="I73" s="66">
        <v>0.7</v>
      </c>
      <c r="J73" s="44">
        <f t="shared" si="3"/>
        <v>79.274580335731414</v>
      </c>
      <c r="K73" s="1"/>
    </row>
    <row r="74" spans="3:11">
      <c r="C74" s="38" t="s">
        <v>290</v>
      </c>
      <c r="D74" s="125">
        <f>SUM(D75:D78)</f>
        <v>619082.12058184587</v>
      </c>
      <c r="E74" s="39">
        <v>666524.42367600009</v>
      </c>
      <c r="F74" s="39">
        <v>636618.93097680004</v>
      </c>
      <c r="G74" s="39">
        <v>656084</v>
      </c>
      <c r="H74" s="39">
        <v>678935</v>
      </c>
      <c r="I74" s="39">
        <v>704043</v>
      </c>
      <c r="J74" s="42">
        <f t="shared" si="3"/>
        <v>-7.1178641635518014E-2</v>
      </c>
      <c r="K74" s="1"/>
    </row>
    <row r="75" spans="3:11">
      <c r="C75" s="64" t="s">
        <v>257</v>
      </c>
      <c r="D75" s="127">
        <v>515473.07324419805</v>
      </c>
      <c r="E75" s="43">
        <v>538059.09798199998</v>
      </c>
      <c r="F75" s="43">
        <v>508108.65661999997</v>
      </c>
      <c r="G75" s="43">
        <v>527402</v>
      </c>
      <c r="H75" s="43">
        <v>539961</v>
      </c>
      <c r="I75" s="43">
        <v>549758</v>
      </c>
      <c r="J75" s="44">
        <f t="shared" si="3"/>
        <v>-4.1976847566579933E-2</v>
      </c>
      <c r="K75" s="1"/>
    </row>
    <row r="76" spans="3:11">
      <c r="C76" s="64" t="s">
        <v>258</v>
      </c>
      <c r="D76" s="127">
        <v>96082.735096682387</v>
      </c>
      <c r="E76" s="43">
        <v>113532.10643700004</v>
      </c>
      <c r="F76" s="43">
        <v>107331.01587450002</v>
      </c>
      <c r="G76" s="43">
        <v>83075</v>
      </c>
      <c r="H76" s="43">
        <v>68381</v>
      </c>
      <c r="I76" s="43">
        <v>57296</v>
      </c>
      <c r="J76" s="44">
        <f t="shared" si="3"/>
        <v>-0.15369547776338022</v>
      </c>
      <c r="K76" s="1"/>
    </row>
    <row r="77" spans="3:11">
      <c r="C77" s="64" t="s">
        <v>259</v>
      </c>
      <c r="D77" s="127">
        <v>6104.4671660000004</v>
      </c>
      <c r="E77" s="43">
        <v>13402.410093999999</v>
      </c>
      <c r="F77" s="43">
        <v>19717.753462000004</v>
      </c>
      <c r="G77" s="43">
        <v>39594</v>
      </c>
      <c r="H77" s="43">
        <v>69350</v>
      </c>
      <c r="I77" s="43">
        <v>96085</v>
      </c>
      <c r="J77" s="44">
        <f t="shared" si="3"/>
        <v>-0.54452466957917867</v>
      </c>
      <c r="K77" s="1"/>
    </row>
    <row r="78" spans="3:11">
      <c r="C78" s="64" t="s">
        <v>260</v>
      </c>
      <c r="D78" s="127">
        <v>1421.8450749653464</v>
      </c>
      <c r="E78" s="43">
        <v>1530.8091630000001</v>
      </c>
      <c r="F78" s="43">
        <v>1461.5050202999996</v>
      </c>
      <c r="G78" s="43">
        <v>6013</v>
      </c>
      <c r="H78" s="66">
        <v>1242</v>
      </c>
      <c r="I78" s="66">
        <v>904</v>
      </c>
      <c r="J78" s="44">
        <f t="shared" si="3"/>
        <v>-7.1180713225619585E-2</v>
      </c>
      <c r="K78" s="1"/>
    </row>
    <row r="79" spans="3:11" ht="36.75" customHeight="1">
      <c r="C79" s="38" t="s">
        <v>291</v>
      </c>
      <c r="D79" s="132">
        <v>78709.032842443834</v>
      </c>
      <c r="E79" s="39">
        <v>60722.493119999999</v>
      </c>
      <c r="F79" s="39">
        <v>122138.54346067883</v>
      </c>
      <c r="G79" s="39">
        <v>114593</v>
      </c>
      <c r="H79" s="39">
        <v>127679</v>
      </c>
      <c r="I79" s="39">
        <v>228067</v>
      </c>
      <c r="J79" s="42">
        <f t="shared" si="3"/>
        <v>0.29620884779712142</v>
      </c>
      <c r="K79" s="1"/>
    </row>
    <row r="80" spans="3:11" ht="33.75">
      <c r="C80" s="38" t="s">
        <v>292</v>
      </c>
      <c r="D80" s="133">
        <v>4633.3008</v>
      </c>
      <c r="E80" s="39">
        <v>3587.3676</v>
      </c>
      <c r="F80" s="39">
        <v>1357</v>
      </c>
      <c r="G80" s="81">
        <v>5065</v>
      </c>
      <c r="H80" s="39">
        <v>76</v>
      </c>
      <c r="I80" s="81">
        <v>1462</v>
      </c>
      <c r="J80" s="42">
        <f t="shared" si="3"/>
        <v>0.29156008433593472</v>
      </c>
      <c r="K80" s="1"/>
    </row>
    <row r="81" spans="3:11">
      <c r="C81" s="82"/>
      <c r="D81" s="83"/>
      <c r="E81" s="83"/>
      <c r="F81" s="30"/>
      <c r="G81" s="30"/>
      <c r="H81" s="30"/>
      <c r="I81" s="30"/>
      <c r="J81" s="84"/>
      <c r="K81" s="1"/>
    </row>
    <row r="82" spans="3:11">
      <c r="C82" s="45" t="s">
        <v>293</v>
      </c>
      <c r="D82" s="46"/>
      <c r="E82" s="46"/>
      <c r="F82" s="47"/>
      <c r="G82" s="47"/>
      <c r="H82" s="47"/>
      <c r="I82" s="47"/>
      <c r="J82" s="48"/>
      <c r="K82" s="1"/>
    </row>
    <row r="83" spans="3:11" ht="16.5" customHeight="1">
      <c r="C83" s="512" t="s">
        <v>294</v>
      </c>
      <c r="D83" s="513"/>
      <c r="E83" s="514"/>
      <c r="F83" s="514"/>
      <c r="G83" s="514"/>
      <c r="H83" s="514"/>
      <c r="I83" s="514"/>
      <c r="J83" s="515"/>
      <c r="K83" s="1"/>
    </row>
    <row r="84" spans="3:11" ht="20.25" customHeight="1">
      <c r="C84" s="512" t="s">
        <v>295</v>
      </c>
      <c r="D84" s="513"/>
      <c r="E84" s="514"/>
      <c r="F84" s="514"/>
      <c r="G84" s="514"/>
      <c r="H84" s="514"/>
      <c r="I84" s="514"/>
      <c r="J84" s="515"/>
      <c r="K84" s="1"/>
    </row>
    <row r="85" spans="3:11">
      <c r="C85" s="518" t="s">
        <v>296</v>
      </c>
      <c r="D85" s="519"/>
      <c r="E85" s="519"/>
      <c r="F85" s="519"/>
      <c r="G85" s="519"/>
      <c r="H85" s="519"/>
      <c r="I85" s="519"/>
      <c r="J85" s="520"/>
      <c r="K85" s="1"/>
    </row>
    <row r="86" spans="3:11">
      <c r="C86" s="49" t="s">
        <v>271</v>
      </c>
      <c r="D86" s="50"/>
      <c r="E86" s="50"/>
      <c r="F86" s="51"/>
      <c r="G86" s="51"/>
      <c r="H86" s="51"/>
      <c r="I86" s="51"/>
      <c r="J86" s="22"/>
      <c r="K86" s="1"/>
    </row>
    <row r="87" spans="3:11">
      <c r="C87" s="33"/>
      <c r="D87" s="30"/>
      <c r="E87" s="30"/>
      <c r="F87" s="30"/>
      <c r="G87" s="30"/>
      <c r="H87" s="30"/>
      <c r="I87" s="30"/>
      <c r="J87" s="32"/>
      <c r="K87" s="1"/>
    </row>
    <row r="88" spans="3:11">
      <c r="C88" s="82"/>
      <c r="D88" s="83"/>
      <c r="E88" s="83"/>
      <c r="F88" s="30"/>
      <c r="G88" s="30"/>
      <c r="H88" s="30"/>
      <c r="I88" s="30"/>
      <c r="J88" s="32"/>
      <c r="K88" s="1"/>
    </row>
    <row r="89" spans="3:11" ht="18">
      <c r="C89" s="143" t="s">
        <v>272</v>
      </c>
      <c r="D89" s="35"/>
      <c r="E89" s="34"/>
      <c r="F89" s="30"/>
      <c r="G89" s="30"/>
      <c r="H89" s="30"/>
      <c r="I89" s="30"/>
      <c r="J89" s="74"/>
      <c r="K89" s="1"/>
    </row>
    <row r="90" spans="3:11">
      <c r="C90" s="145" t="s">
        <v>212</v>
      </c>
      <c r="D90" s="85"/>
      <c r="E90" s="86"/>
      <c r="F90" s="30"/>
      <c r="G90" s="30"/>
      <c r="H90" s="30"/>
      <c r="I90" s="30"/>
      <c r="J90" s="32"/>
      <c r="K90" s="1"/>
    </row>
    <row r="91" spans="3:11" ht="24">
      <c r="C91" s="87"/>
      <c r="D91" s="117" t="s">
        <v>202</v>
      </c>
      <c r="E91" s="26" t="s">
        <v>203</v>
      </c>
      <c r="F91" s="26" t="s">
        <v>204</v>
      </c>
      <c r="G91" s="26" t="s">
        <v>205</v>
      </c>
      <c r="H91" s="26" t="s">
        <v>206</v>
      </c>
      <c r="I91" s="26" t="s">
        <v>207</v>
      </c>
      <c r="J91" s="25" t="s">
        <v>297</v>
      </c>
      <c r="K91" s="1"/>
    </row>
    <row r="92" spans="3:11">
      <c r="C92" s="38" t="s">
        <v>273</v>
      </c>
      <c r="D92" s="119">
        <v>73908445.702636898</v>
      </c>
      <c r="E92" s="39">
        <v>70142808.122068703</v>
      </c>
      <c r="F92" s="39">
        <v>83664847.526481494</v>
      </c>
      <c r="G92" s="39">
        <v>119209019.38383874</v>
      </c>
      <c r="H92" s="39">
        <v>94890792.219999999</v>
      </c>
      <c r="I92" s="39">
        <v>92007373</v>
      </c>
      <c r="J92" s="42">
        <f>D92/E92-1</f>
        <v>5.368529834184721E-2</v>
      </c>
      <c r="K92" s="1"/>
    </row>
    <row r="93" spans="3:11">
      <c r="C93" s="38" t="s">
        <v>274</v>
      </c>
      <c r="D93" s="127">
        <v>46566282.933354303</v>
      </c>
      <c r="E93" s="43">
        <v>43894274.957935318</v>
      </c>
      <c r="F93" s="43">
        <v>50480813.716648713</v>
      </c>
      <c r="G93" s="43">
        <v>74443766.76230374</v>
      </c>
      <c r="H93" s="43">
        <v>64020938.219999999</v>
      </c>
      <c r="I93" s="43">
        <v>59223573</v>
      </c>
      <c r="J93" s="11">
        <f>D93/E93-1</f>
        <v>6.0873723919112832E-2</v>
      </c>
      <c r="K93" s="1"/>
    </row>
    <row r="94" spans="3:11">
      <c r="C94" s="38" t="s">
        <v>275</v>
      </c>
      <c r="D94" s="134">
        <f>D92-D93</f>
        <v>27342162.769282594</v>
      </c>
      <c r="E94" s="43">
        <v>26248533.164133385</v>
      </c>
      <c r="F94" s="43">
        <v>33184034</v>
      </c>
      <c r="G94" s="43">
        <v>44765252.621526293</v>
      </c>
      <c r="H94" s="43">
        <v>30869854</v>
      </c>
      <c r="I94" s="43">
        <v>32783800</v>
      </c>
      <c r="J94" s="11">
        <f t="shared" ref="J94" si="4">D94/E94-1</f>
        <v>4.1664408380867934E-2</v>
      </c>
      <c r="K94" s="1"/>
    </row>
    <row r="95" spans="3:11">
      <c r="C95" s="88"/>
      <c r="D95" s="89"/>
      <c r="E95" s="30"/>
      <c r="F95" s="30"/>
      <c r="G95" s="30"/>
      <c r="H95" s="30"/>
      <c r="I95" s="30"/>
      <c r="J95" s="32"/>
      <c r="K95" s="1"/>
    </row>
    <row r="96" spans="3:11">
      <c r="C96" s="33"/>
      <c r="D96" s="30"/>
      <c r="E96" s="30"/>
      <c r="F96" s="30"/>
      <c r="G96" s="30"/>
      <c r="H96" s="30"/>
      <c r="I96" s="30"/>
      <c r="J96" s="32"/>
      <c r="K96" s="1"/>
    </row>
    <row r="97" spans="3:16" ht="18">
      <c r="C97" s="143" t="s">
        <v>276</v>
      </c>
      <c r="D97" s="34"/>
      <c r="E97" s="30"/>
      <c r="F97" s="30"/>
      <c r="G97" s="30"/>
      <c r="H97" s="30"/>
      <c r="I97" s="504" t="s">
        <v>277</v>
      </c>
      <c r="J97" s="505"/>
      <c r="K97" s="1"/>
    </row>
    <row r="98" spans="3:16">
      <c r="C98" s="145" t="s">
        <v>278</v>
      </c>
      <c r="D98" s="36"/>
      <c r="E98" s="30"/>
      <c r="F98" s="30"/>
      <c r="G98" s="30"/>
      <c r="H98" s="30"/>
      <c r="I98" s="30"/>
      <c r="J98" s="32"/>
      <c r="K98" s="1"/>
    </row>
    <row r="99" spans="3:16" ht="24">
      <c r="C99" s="90"/>
      <c r="D99" s="117" t="s">
        <v>202</v>
      </c>
      <c r="E99" s="26" t="s">
        <v>203</v>
      </c>
      <c r="F99" s="26" t="s">
        <v>204</v>
      </c>
      <c r="G99" s="26" t="s">
        <v>205</v>
      </c>
      <c r="H99" s="26" t="s">
        <v>206</v>
      </c>
      <c r="I99" s="26" t="s">
        <v>207</v>
      </c>
      <c r="J99" s="25" t="s">
        <v>297</v>
      </c>
      <c r="K99" s="1"/>
    </row>
    <row r="100" spans="3:16">
      <c r="C100" s="38" t="s">
        <v>279</v>
      </c>
      <c r="D100" s="119">
        <v>13423.475845599998</v>
      </c>
      <c r="E100" s="39">
        <v>13675.5866379</v>
      </c>
      <c r="F100" s="39">
        <v>15044</v>
      </c>
      <c r="G100" s="39">
        <v>17033</v>
      </c>
      <c r="H100" s="39">
        <v>19520</v>
      </c>
      <c r="I100" s="39">
        <v>24929</v>
      </c>
      <c r="J100" s="42">
        <f>D100/E100-1</f>
        <v>-1.8435098908394232E-2</v>
      </c>
      <c r="K100" s="1"/>
    </row>
    <row r="101" spans="3:16" s="10" customFormat="1">
      <c r="C101" s="91" t="s">
        <v>280</v>
      </c>
      <c r="D101" s="141">
        <v>7148.3863379000004</v>
      </c>
      <c r="E101" s="92">
        <v>7635.1314973000008</v>
      </c>
      <c r="F101" s="92">
        <v>9712.3706540000021</v>
      </c>
      <c r="G101" s="92">
        <v>11981.704099</v>
      </c>
      <c r="H101" s="92">
        <v>14080</v>
      </c>
      <c r="I101" s="92">
        <v>18523.238053445311</v>
      </c>
      <c r="J101" s="93">
        <f>D101/E101-1</f>
        <v>-6.3750723818198463E-2</v>
      </c>
      <c r="K101" s="9"/>
    </row>
    <row r="102" spans="3:16">
      <c r="C102" s="94" t="s">
        <v>281</v>
      </c>
      <c r="D102" s="127">
        <v>143.88327269999999</v>
      </c>
      <c r="E102" s="43">
        <v>138.53730909999999</v>
      </c>
      <c r="F102" s="43">
        <v>190.47364999999999</v>
      </c>
      <c r="G102" s="43">
        <v>198.021919</v>
      </c>
      <c r="H102" s="43">
        <v>211.77357800000004</v>
      </c>
      <c r="I102" s="43">
        <v>147.19513000000003</v>
      </c>
      <c r="J102" s="44">
        <f t="shared" ref="J102:J112" si="5">D102/E102-1</f>
        <v>3.8588620168312548E-2</v>
      </c>
      <c r="K102" s="1"/>
    </row>
    <row r="103" spans="3:16" ht="22.5">
      <c r="C103" s="94" t="s">
        <v>282</v>
      </c>
      <c r="D103" s="127">
        <v>1283.2047132</v>
      </c>
      <c r="E103" s="43">
        <v>630.19825000000003</v>
      </c>
      <c r="F103" s="43">
        <v>1340.08132</v>
      </c>
      <c r="G103" s="43">
        <v>5632.5953</v>
      </c>
      <c r="H103" s="43">
        <v>9105.9823919999999</v>
      </c>
      <c r="I103" s="43">
        <v>13226.027296431559</v>
      </c>
      <c r="J103" s="44">
        <f t="shared" si="5"/>
        <v>1.0361921239863805</v>
      </c>
      <c r="K103" s="1"/>
    </row>
    <row r="104" spans="3:16">
      <c r="C104" s="94" t="s">
        <v>283</v>
      </c>
      <c r="D104" s="127">
        <v>3865.1919611999997</v>
      </c>
      <c r="E104" s="43">
        <v>4346.9418055000006</v>
      </c>
      <c r="F104" s="43">
        <v>5543.4190639999997</v>
      </c>
      <c r="G104" s="43">
        <v>3936</v>
      </c>
      <c r="H104" s="43">
        <v>1989</v>
      </c>
      <c r="I104" s="43">
        <v>2061</v>
      </c>
      <c r="J104" s="44">
        <f t="shared" si="5"/>
        <v>-0.1108250043031318</v>
      </c>
      <c r="K104" s="1"/>
    </row>
    <row r="105" spans="3:16">
      <c r="C105" s="94" t="s">
        <v>284</v>
      </c>
      <c r="D105" s="127">
        <v>1840.4082077</v>
      </c>
      <c r="E105" s="43">
        <v>2369.7508726999999</v>
      </c>
      <c r="F105" s="43">
        <v>2241.4581600000001</v>
      </c>
      <c r="G105" s="43">
        <v>2183.6304999999988</v>
      </c>
      <c r="H105" s="43">
        <v>2287.2951449999996</v>
      </c>
      <c r="I105" s="43">
        <v>2285.9921799999984</v>
      </c>
      <c r="J105" s="44">
        <f t="shared" si="5"/>
        <v>-0.22337481593450703</v>
      </c>
      <c r="K105" s="1"/>
    </row>
    <row r="106" spans="3:16">
      <c r="C106" s="64" t="s">
        <v>190</v>
      </c>
      <c r="D106" s="127">
        <v>15.698183100000001</v>
      </c>
      <c r="E106" s="43">
        <v>149.70326</v>
      </c>
      <c r="F106" s="43">
        <v>396.93846000000121</v>
      </c>
      <c r="G106" s="43">
        <v>31.456380000001445</v>
      </c>
      <c r="H106" s="43">
        <v>485.94888499999979</v>
      </c>
      <c r="I106" s="43">
        <v>803.02344701375478</v>
      </c>
      <c r="J106" s="44">
        <f t="shared" si="5"/>
        <v>-0.89513800100278373</v>
      </c>
      <c r="K106" s="1"/>
    </row>
    <row r="107" spans="3:16" s="10" customFormat="1">
      <c r="C107" s="91" t="s">
        <v>191</v>
      </c>
      <c r="D107" s="141">
        <v>6275.0895076999986</v>
      </c>
      <c r="E107" s="92">
        <v>6040.4551405999991</v>
      </c>
      <c r="F107" s="92">
        <v>5331.3998849999998</v>
      </c>
      <c r="G107" s="92">
        <v>5051.2033599999895</v>
      </c>
      <c r="H107" s="92">
        <v>5439.6822385399746</v>
      </c>
      <c r="I107" s="92">
        <v>6406.1724623999717</v>
      </c>
      <c r="J107" s="93">
        <f t="shared" si="5"/>
        <v>3.8843822466777533E-2</v>
      </c>
      <c r="K107" s="1"/>
      <c r="L107"/>
      <c r="M107"/>
      <c r="N107"/>
    </row>
    <row r="108" spans="3:16">
      <c r="C108" s="94" t="s">
        <v>192</v>
      </c>
      <c r="D108" s="127">
        <v>5592.3092960999993</v>
      </c>
      <c r="E108" s="43">
        <v>5387.7257344999989</v>
      </c>
      <c r="F108" s="43">
        <v>4404.5621899999996</v>
      </c>
      <c r="G108" s="43">
        <v>4578.5428299999894</v>
      </c>
      <c r="H108" s="43">
        <v>5111.0322275999742</v>
      </c>
      <c r="I108" s="43">
        <v>6192.8217759999716</v>
      </c>
      <c r="J108" s="44">
        <f t="shared" si="5"/>
        <v>3.7972155911716321E-2</v>
      </c>
      <c r="K108" s="1"/>
      <c r="O108" s="10"/>
      <c r="P108" s="10"/>
    </row>
    <row r="109" spans="3:16">
      <c r="C109" s="94" t="s">
        <v>193</v>
      </c>
      <c r="D109" s="127">
        <v>160.17055249999999</v>
      </c>
      <c r="E109" s="43">
        <v>216.872997</v>
      </c>
      <c r="F109" s="43">
        <v>96.980415000000022</v>
      </c>
      <c r="G109" s="43">
        <v>104.41053000000001</v>
      </c>
      <c r="H109" s="43">
        <v>291.22001094000001</v>
      </c>
      <c r="I109" s="43">
        <v>140.0406864</v>
      </c>
      <c r="J109" s="44">
        <f t="shared" si="5"/>
        <v>-0.26145460838538614</v>
      </c>
      <c r="K109" s="1"/>
      <c r="O109" s="10"/>
      <c r="P109" s="10"/>
    </row>
    <row r="110" spans="3:16" ht="22.5">
      <c r="C110" s="94" t="s">
        <v>282</v>
      </c>
      <c r="D110" s="127">
        <v>517.11465910000004</v>
      </c>
      <c r="E110" s="43">
        <v>430.08890910000002</v>
      </c>
      <c r="F110" s="43">
        <v>824.08228000000008</v>
      </c>
      <c r="G110" s="43">
        <v>364</v>
      </c>
      <c r="H110" s="43">
        <v>33.5</v>
      </c>
      <c r="I110" s="43">
        <v>64.760000000000005</v>
      </c>
      <c r="J110" s="44">
        <f t="shared" si="5"/>
        <v>0.20234362746556123</v>
      </c>
      <c r="K110" s="1"/>
      <c r="O110" s="10"/>
      <c r="P110" s="10"/>
    </row>
    <row r="111" spans="3:16">
      <c r="C111" s="94" t="s">
        <v>194</v>
      </c>
      <c r="D111" s="131">
        <v>5.4950000000000001</v>
      </c>
      <c r="E111" s="67">
        <v>5.7675000000000001</v>
      </c>
      <c r="F111" s="95">
        <v>5.7750000000005457</v>
      </c>
      <c r="G111" s="95">
        <v>4.25</v>
      </c>
      <c r="H111" s="95">
        <v>3.9299999999999997</v>
      </c>
      <c r="I111" s="95">
        <v>8.5500000000000007</v>
      </c>
      <c r="J111" s="44">
        <f t="shared" si="5"/>
        <v>-4.7247507585609028E-2</v>
      </c>
      <c r="K111" s="1"/>
      <c r="O111" s="10"/>
      <c r="P111" s="10"/>
    </row>
    <row r="112" spans="3:16">
      <c r="C112" s="94" t="s">
        <v>195</v>
      </c>
      <c r="D112" s="128">
        <v>53.25287146281957</v>
      </c>
      <c r="E112" s="96">
        <v>55.83037641793215</v>
      </c>
      <c r="F112" s="96">
        <v>64.559762390321737</v>
      </c>
      <c r="G112" s="96">
        <v>70.344062108847538</v>
      </c>
      <c r="H112" s="96">
        <v>72.131147540983605</v>
      </c>
      <c r="I112" s="96">
        <v>74.303975504213213</v>
      </c>
      <c r="J112" s="44">
        <f t="shared" si="5"/>
        <v>-4.616671282704643E-2</v>
      </c>
      <c r="K112" s="1"/>
      <c r="O112" s="10"/>
      <c r="P112" s="10"/>
    </row>
    <row r="113" spans="3:16">
      <c r="C113" s="38" t="s">
        <v>196</v>
      </c>
      <c r="D113" s="125">
        <v>3870.6869611999996</v>
      </c>
      <c r="E113" s="39">
        <v>4352.7093055000005</v>
      </c>
      <c r="F113" s="39">
        <v>5549.1940640000003</v>
      </c>
      <c r="G113" s="39">
        <v>3940</v>
      </c>
      <c r="H113" s="39">
        <v>1993</v>
      </c>
      <c r="I113" s="39">
        <v>2070</v>
      </c>
      <c r="J113" s="42">
        <f>D113/E113-1</f>
        <v>-0.11074076178046777</v>
      </c>
      <c r="K113" s="1"/>
      <c r="O113" s="10"/>
      <c r="P113" s="10"/>
    </row>
    <row r="114" spans="3:16">
      <c r="C114" s="64" t="s">
        <v>197</v>
      </c>
      <c r="D114" s="131">
        <v>23.748714000000007</v>
      </c>
      <c r="E114" s="67">
        <v>19.856956999999998</v>
      </c>
      <c r="F114" s="95">
        <v>15.987785000000001</v>
      </c>
      <c r="G114" s="66">
        <v>15.6</v>
      </c>
      <c r="H114" s="95">
        <v>15.3</v>
      </c>
      <c r="I114" s="95">
        <v>14</v>
      </c>
      <c r="J114" s="11">
        <f>D114/E114-1</f>
        <v>0.19598959699615648</v>
      </c>
      <c r="K114" s="1"/>
    </row>
    <row r="115" spans="3:16">
      <c r="C115" s="64" t="s">
        <v>198</v>
      </c>
      <c r="D115" s="130">
        <v>3841.4432471999999</v>
      </c>
      <c r="E115" s="43">
        <v>4327.0848485000006</v>
      </c>
      <c r="F115" s="43">
        <v>5527.4312789999994</v>
      </c>
      <c r="G115" s="43">
        <v>3920</v>
      </c>
      <c r="H115" s="43">
        <v>1974</v>
      </c>
      <c r="I115" s="43">
        <v>2047</v>
      </c>
      <c r="J115" s="11">
        <f>D115/E115-1</f>
        <v>-0.11223297400057919</v>
      </c>
      <c r="K115" s="1"/>
    </row>
    <row r="116" spans="3:16">
      <c r="C116" s="97"/>
      <c r="D116" s="98"/>
      <c r="E116" s="99"/>
      <c r="F116" s="99"/>
      <c r="G116" s="99"/>
      <c r="H116" s="99"/>
      <c r="I116" s="98"/>
      <c r="J116" s="100"/>
      <c r="K116" s="1"/>
    </row>
    <row r="117" spans="3:16">
      <c r="C117" s="49" t="s">
        <v>293</v>
      </c>
      <c r="D117" s="50"/>
      <c r="E117" s="101"/>
      <c r="F117" s="101"/>
      <c r="G117" s="101"/>
      <c r="H117" s="101"/>
      <c r="I117" s="101"/>
      <c r="J117" s="22"/>
      <c r="K117" s="1"/>
    </row>
    <row r="118" spans="3:16">
      <c r="C118" s="512" t="s">
        <v>199</v>
      </c>
      <c r="D118" s="513"/>
      <c r="E118" s="513"/>
      <c r="F118" s="513"/>
      <c r="G118" s="513"/>
      <c r="H118" s="513"/>
      <c r="I118" s="513"/>
      <c r="J118" s="517"/>
      <c r="K118" s="1"/>
    </row>
    <row r="119" spans="3:16">
      <c r="C119" s="49" t="s">
        <v>200</v>
      </c>
      <c r="D119" s="50"/>
      <c r="E119" s="50"/>
      <c r="F119" s="51"/>
      <c r="G119" s="51"/>
      <c r="H119" s="51"/>
      <c r="I119" s="51"/>
      <c r="J119" s="22"/>
      <c r="K119" s="1"/>
    </row>
    <row r="120" spans="3:16">
      <c r="C120" s="49" t="s">
        <v>208</v>
      </c>
      <c r="D120" s="50"/>
      <c r="E120" s="50"/>
      <c r="F120" s="51"/>
      <c r="G120" s="51"/>
      <c r="H120" s="51"/>
      <c r="I120" s="51"/>
      <c r="J120" s="22"/>
      <c r="K120" s="1"/>
    </row>
    <row r="121" spans="3:16">
      <c r="C121" s="49" t="s">
        <v>308</v>
      </c>
      <c r="D121" s="50"/>
      <c r="E121" s="50"/>
      <c r="F121" s="51"/>
      <c r="G121" s="51"/>
      <c r="H121" s="51"/>
      <c r="I121" s="51"/>
      <c r="J121" s="22"/>
      <c r="K121" s="1"/>
    </row>
    <row r="122" spans="3:16">
      <c r="C122" s="49" t="s">
        <v>309</v>
      </c>
      <c r="D122" s="50"/>
      <c r="E122" s="50"/>
      <c r="F122" s="51"/>
      <c r="G122" s="51"/>
      <c r="H122" s="51"/>
      <c r="I122" s="51"/>
      <c r="J122" s="22"/>
      <c r="K122" s="1"/>
    </row>
    <row r="123" spans="3:16">
      <c r="C123" s="102"/>
      <c r="D123" s="31"/>
      <c r="E123" s="46"/>
      <c r="F123" s="47"/>
      <c r="G123" s="47"/>
      <c r="H123" s="47"/>
      <c r="I123" s="47"/>
      <c r="J123" s="48"/>
      <c r="K123" s="1"/>
      <c r="L123" s="8"/>
    </row>
    <row r="124" spans="3:16">
      <c r="C124" s="33"/>
      <c r="D124" s="30"/>
      <c r="E124" s="30"/>
      <c r="F124" s="30"/>
      <c r="G124" s="30"/>
      <c r="H124" s="30"/>
      <c r="I124" s="30"/>
      <c r="J124" s="32"/>
      <c r="K124" s="1"/>
    </row>
    <row r="125" spans="3:16" ht="18">
      <c r="C125" s="143" t="s">
        <v>310</v>
      </c>
      <c r="D125" s="35"/>
      <c r="E125" s="34"/>
      <c r="F125" s="30"/>
      <c r="G125" s="30"/>
      <c r="H125" s="30"/>
      <c r="I125" s="30"/>
      <c r="J125" s="74"/>
      <c r="K125" s="1"/>
    </row>
    <row r="126" spans="3:16">
      <c r="C126" s="144" t="s">
        <v>278</v>
      </c>
      <c r="D126" s="78"/>
      <c r="E126" s="36"/>
      <c r="F126" s="30"/>
      <c r="G126" s="30"/>
      <c r="H126" s="30"/>
      <c r="I126" s="30"/>
      <c r="J126" s="32"/>
      <c r="K126" s="1"/>
    </row>
    <row r="127" spans="3:16" ht="22.5" customHeight="1">
      <c r="C127" s="90"/>
      <c r="D127" s="117" t="s">
        <v>202</v>
      </c>
      <c r="E127" s="26" t="s">
        <v>203</v>
      </c>
      <c r="F127" s="26" t="s">
        <v>204</v>
      </c>
      <c r="G127" s="26" t="s">
        <v>205</v>
      </c>
      <c r="H127" s="26" t="s">
        <v>206</v>
      </c>
      <c r="I127" s="26" t="s">
        <v>207</v>
      </c>
      <c r="J127" s="25" t="s">
        <v>297</v>
      </c>
      <c r="K127" s="1"/>
    </row>
    <row r="128" spans="3:16">
      <c r="C128" s="38" t="s">
        <v>311</v>
      </c>
      <c r="D128" s="125">
        <v>1453.5481389000001</v>
      </c>
      <c r="E128" s="39">
        <v>1594.2786013</v>
      </c>
      <c r="F128" s="39">
        <v>2003.7035976</v>
      </c>
      <c r="G128" s="39">
        <v>2725.3473008678502</v>
      </c>
      <c r="H128" s="39">
        <v>2723</v>
      </c>
      <c r="I128" s="39">
        <v>3215</v>
      </c>
      <c r="J128" s="42">
        <f>D128/E128-1</f>
        <v>-8.8272189242988075E-2</v>
      </c>
      <c r="K128" s="1"/>
    </row>
    <row r="129" spans="3:11">
      <c r="C129" s="64" t="s">
        <v>312</v>
      </c>
      <c r="D129" s="127">
        <v>156.27613889999998</v>
      </c>
      <c r="E129" s="65">
        <v>192.87860130000001</v>
      </c>
      <c r="F129" s="80">
        <v>238.15859760000001</v>
      </c>
      <c r="G129" s="66">
        <v>245</v>
      </c>
      <c r="H129" s="66">
        <v>296</v>
      </c>
      <c r="I129" s="66">
        <v>336</v>
      </c>
      <c r="J129" s="11">
        <f>D129/E129-1</f>
        <v>-0.18976943089228027</v>
      </c>
      <c r="K129" s="4"/>
    </row>
    <row r="130" spans="3:11">
      <c r="C130" s="64" t="s">
        <v>209</v>
      </c>
      <c r="D130" s="127">
        <v>447.17200000000003</v>
      </c>
      <c r="E130" s="43">
        <v>447.2</v>
      </c>
      <c r="F130" s="43">
        <v>636.80499999999995</v>
      </c>
      <c r="G130" s="66">
        <v>1199</v>
      </c>
      <c r="H130" s="43">
        <v>984</v>
      </c>
      <c r="I130" s="43">
        <v>1180</v>
      </c>
      <c r="J130" s="11">
        <f t="shared" ref="J130" si="6">D130/E130-1</f>
        <v>-6.2611806797785441E-5</v>
      </c>
      <c r="K130" s="1"/>
    </row>
    <row r="131" spans="3:11">
      <c r="C131" s="64" t="s">
        <v>313</v>
      </c>
      <c r="D131" s="130">
        <v>850.1</v>
      </c>
      <c r="E131" s="43">
        <v>954.19999999999993</v>
      </c>
      <c r="F131" s="43">
        <v>1128.74</v>
      </c>
      <c r="G131" s="43">
        <v>1281</v>
      </c>
      <c r="H131" s="43">
        <v>1443</v>
      </c>
      <c r="I131" s="43">
        <v>1699</v>
      </c>
      <c r="J131" s="11">
        <f>D131/E131-1</f>
        <v>-0.10909662544539922</v>
      </c>
      <c r="K131" s="1"/>
    </row>
    <row r="132" spans="3:11">
      <c r="C132" s="82"/>
      <c r="D132" s="83"/>
      <c r="E132" s="30"/>
      <c r="F132" s="30"/>
      <c r="G132" s="30"/>
      <c r="H132" s="30"/>
      <c r="I132" s="30"/>
      <c r="J132" s="32"/>
      <c r="K132" s="1"/>
    </row>
    <row r="133" spans="3:11">
      <c r="C133" s="49" t="s">
        <v>293</v>
      </c>
      <c r="D133" s="50"/>
      <c r="E133" s="53"/>
      <c r="F133" s="53"/>
      <c r="G133" s="53"/>
      <c r="H133" s="53"/>
      <c r="I133" s="53"/>
      <c r="J133" s="24"/>
      <c r="K133" s="1"/>
    </row>
    <row r="134" spans="3:11">
      <c r="C134" s="49" t="s">
        <v>314</v>
      </c>
      <c r="D134" s="50"/>
      <c r="E134" s="53"/>
      <c r="F134" s="53"/>
      <c r="G134" s="53"/>
      <c r="H134" s="53"/>
      <c r="I134" s="53"/>
      <c r="J134" s="24"/>
      <c r="K134" s="1"/>
    </row>
    <row r="135" spans="3:11">
      <c r="C135" s="33"/>
      <c r="D135" s="30"/>
      <c r="E135" s="30"/>
      <c r="F135" s="30"/>
      <c r="G135" s="30"/>
      <c r="H135" s="30"/>
      <c r="I135" s="30"/>
      <c r="J135" s="32"/>
      <c r="K135" s="1"/>
    </row>
    <row r="136" spans="3:11" ht="18">
      <c r="C136" s="143" t="s">
        <v>315</v>
      </c>
      <c r="D136" s="35"/>
      <c r="E136" s="30"/>
      <c r="F136" s="30"/>
      <c r="G136" s="30"/>
      <c r="H136" s="30"/>
      <c r="I136" s="504" t="s">
        <v>316</v>
      </c>
      <c r="J136" s="505"/>
      <c r="K136" s="1"/>
    </row>
    <row r="137" spans="3:11">
      <c r="C137" s="144" t="s">
        <v>232</v>
      </c>
      <c r="D137" s="78"/>
      <c r="E137" s="30"/>
      <c r="F137" s="30"/>
      <c r="G137" s="30"/>
      <c r="H137" s="30"/>
      <c r="I137" s="30"/>
      <c r="J137" s="32"/>
      <c r="K137" s="1"/>
    </row>
    <row r="138" spans="3:11" ht="24">
      <c r="C138" s="90"/>
      <c r="D138" s="135" t="s">
        <v>202</v>
      </c>
      <c r="E138" s="26" t="s">
        <v>203</v>
      </c>
      <c r="F138" s="26" t="s">
        <v>204</v>
      </c>
      <c r="G138" s="26" t="s">
        <v>205</v>
      </c>
      <c r="H138" s="26" t="s">
        <v>206</v>
      </c>
      <c r="I138" s="26" t="s">
        <v>207</v>
      </c>
      <c r="J138" s="25" t="s">
        <v>297</v>
      </c>
      <c r="K138" s="1"/>
    </row>
    <row r="139" spans="3:11">
      <c r="C139" s="114"/>
      <c r="D139" s="126"/>
      <c r="E139" s="115"/>
      <c r="F139" s="115"/>
      <c r="G139" s="115"/>
      <c r="H139" s="115"/>
      <c r="I139" s="115"/>
      <c r="J139" s="116"/>
      <c r="K139" s="1"/>
    </row>
    <row r="140" spans="3:11" ht="22.5">
      <c r="C140" s="94" t="s">
        <v>233</v>
      </c>
      <c r="D140" s="136">
        <v>1014.9647299999998</v>
      </c>
      <c r="E140" s="43">
        <v>1039.4928199999983</v>
      </c>
      <c r="F140" s="43">
        <v>1054</v>
      </c>
      <c r="G140" s="66">
        <v>1083</v>
      </c>
      <c r="H140" s="66">
        <v>975</v>
      </c>
      <c r="I140" s="66">
        <v>953</v>
      </c>
      <c r="J140" s="11">
        <f>D140/E140-1</f>
        <v>-2.3596209158999848E-2</v>
      </c>
      <c r="K140" s="1"/>
    </row>
    <row r="141" spans="3:11" ht="22.5">
      <c r="C141" s="94" t="s">
        <v>234</v>
      </c>
      <c r="D141" s="134">
        <v>2894.2066733000001</v>
      </c>
      <c r="E141" s="43">
        <v>1470.8847270000001</v>
      </c>
      <c r="F141" s="43">
        <v>1992</v>
      </c>
      <c r="G141" s="43">
        <v>3057</v>
      </c>
      <c r="H141" s="43">
        <v>8582</v>
      </c>
      <c r="I141" s="43">
        <v>1740</v>
      </c>
      <c r="J141" s="11">
        <f>D141/E141-1</f>
        <v>0.96766382856050948</v>
      </c>
      <c r="K141" s="1"/>
    </row>
    <row r="142" spans="3:11">
      <c r="C142" s="97"/>
      <c r="D142" s="98"/>
      <c r="E142" s="98"/>
      <c r="F142" s="103"/>
      <c r="G142" s="103"/>
      <c r="H142" s="103"/>
      <c r="I142" s="103"/>
      <c r="J142" s="104"/>
      <c r="K142" s="1"/>
    </row>
    <row r="143" spans="3:11">
      <c r="C143" s="49" t="s">
        <v>293</v>
      </c>
      <c r="D143" s="50"/>
      <c r="E143" s="105"/>
      <c r="F143" s="106"/>
      <c r="G143" s="106"/>
      <c r="H143" s="106"/>
      <c r="I143" s="106"/>
      <c r="J143" s="23"/>
      <c r="K143" s="1"/>
    </row>
    <row r="144" spans="3:11">
      <c r="C144" s="49" t="s">
        <v>235</v>
      </c>
      <c r="D144" s="50"/>
      <c r="E144" s="107"/>
      <c r="F144" s="53"/>
      <c r="G144" s="53"/>
      <c r="H144" s="53"/>
      <c r="I144" s="53"/>
      <c r="J144" s="24"/>
      <c r="K144" s="1"/>
    </row>
    <row r="145" spans="3:11" s="3" customFormat="1">
      <c r="C145" s="49" t="s">
        <v>236</v>
      </c>
      <c r="D145" s="50"/>
      <c r="E145" s="107"/>
      <c r="F145" s="53"/>
      <c r="G145" s="53"/>
      <c r="H145" s="53"/>
      <c r="I145" s="53"/>
      <c r="J145" s="24"/>
    </row>
    <row r="146" spans="3:11">
      <c r="C146" s="49" t="s">
        <v>237</v>
      </c>
      <c r="D146" s="53"/>
      <c r="E146" s="53"/>
      <c r="F146" s="53"/>
      <c r="G146" s="53"/>
      <c r="H146" s="53"/>
      <c r="I146" s="53"/>
      <c r="J146" s="24"/>
      <c r="K146" s="1"/>
    </row>
    <row r="147" spans="3:11">
      <c r="C147" s="33"/>
      <c r="D147" s="30"/>
      <c r="E147" s="30"/>
      <c r="F147" s="30"/>
      <c r="G147" s="30"/>
      <c r="H147" s="30"/>
      <c r="I147" s="30"/>
      <c r="J147" s="32"/>
      <c r="K147" s="1"/>
    </row>
    <row r="148" spans="3:11">
      <c r="C148" s="108"/>
      <c r="D148" s="109"/>
      <c r="E148" s="109"/>
      <c r="F148" s="109"/>
      <c r="G148" s="109"/>
      <c r="H148" s="109"/>
      <c r="I148" s="510" t="s">
        <v>238</v>
      </c>
      <c r="J148" s="511"/>
      <c r="K148" s="1"/>
    </row>
    <row r="149" spans="3:11" ht="1.35" customHeight="1"/>
  </sheetData>
  <sheetProtection algorithmName="SHA-512" hashValue="R5SWareu0ZfJHm1ioNxRusp/ibKr+Bwz+aocN3nUuojjO8l7qs5sZfIJjdQ/597k0TgnViCMxNwYieKzTJm3Ww==" saltValue="ieOaEftcW9C4aEzDG3kywQ==" spinCount="100000" sheet="1" objects="1" scenarios="1"/>
  <mergeCells count="17">
    <mergeCell ref="C5:D5"/>
    <mergeCell ref="I136:J136"/>
    <mergeCell ref="I148:J148"/>
    <mergeCell ref="C18:J18"/>
    <mergeCell ref="C20:J20"/>
    <mergeCell ref="C24:E24"/>
    <mergeCell ref="C118:J118"/>
    <mergeCell ref="C83:J83"/>
    <mergeCell ref="C84:J84"/>
    <mergeCell ref="C21:J21"/>
    <mergeCell ref="C85:J85"/>
    <mergeCell ref="C49:E49"/>
    <mergeCell ref="I4:J4"/>
    <mergeCell ref="F3:H3"/>
    <mergeCell ref="I23:J23"/>
    <mergeCell ref="I62:J62"/>
    <mergeCell ref="I97:J97"/>
  </mergeCells>
  <phoneticPr fontId="1" type="noConversion"/>
  <pageMargins left="0.7" right="0.7" top="0.75" bottom="0.75" header="0.3" footer="0.3"/>
  <pageSetup paperSize="9" orientation="portrait"/>
  <ignoredErrors>
    <ignoredError sqref="D74" formulaRange="1"/>
  </ignoredErrors>
  <drawing r:id="rId1"/>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4692F43398F0468630CE82EDAFC73B" ma:contentTypeVersion="8" ma:contentTypeDescription="Create a new document." ma:contentTypeScope="" ma:versionID="e4a0d7c54472de7d0d88761aea339f87">
  <xsd:schema xmlns:xsd="http://www.w3.org/2001/XMLSchema" xmlns:xs="http://www.w3.org/2001/XMLSchema" xmlns:p="http://schemas.microsoft.com/office/2006/metadata/properties" xmlns:ns2="9c7b2f30-2231-41e0-b86a-1257079ed7b5" xmlns:ns3="f6156fdc-1b67-4e65-a7eb-2d097edf2cd6" targetNamespace="http://schemas.microsoft.com/office/2006/metadata/properties" ma:root="true" ma:fieldsID="7872fe03f9fb240dbf98743b02473f06" ns2:_="" ns3:_="">
    <xsd:import namespace="9c7b2f30-2231-41e0-b86a-1257079ed7b5"/>
    <xsd:import namespace="f6156fdc-1b67-4e65-a7eb-2d097edf2cd6"/>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7b2f30-2231-41e0-b86a-1257079ed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156fdc-1b67-4e65-a7eb-2d097edf2cd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f6156fdc-1b67-4e65-a7eb-2d097edf2cd6">
      <UserInfo>
        <DisplayName/>
        <AccountId xsi:nil="true"/>
        <AccountType/>
      </UserInfo>
    </SharedWithUsers>
  </documentManagement>
</p:properties>
</file>

<file path=customXml/itemProps1.xml><?xml version="1.0" encoding="utf-8"?>
<ds:datastoreItem xmlns:ds="http://schemas.openxmlformats.org/officeDocument/2006/customXml" ds:itemID="{7DF585CB-7B08-4270-B412-DA3BB8F2A816}"/>
</file>

<file path=customXml/itemProps2.xml><?xml version="1.0" encoding="utf-8"?>
<ds:datastoreItem xmlns:ds="http://schemas.openxmlformats.org/officeDocument/2006/customXml" ds:itemID="{2E2535E9-88F5-4482-889D-98FAED23D066}"/>
</file>

<file path=customXml/itemProps3.xml><?xml version="1.0" encoding="utf-8"?>
<ds:datastoreItem xmlns:ds="http://schemas.openxmlformats.org/officeDocument/2006/customXml" ds:itemID="{04B2FD84-B114-4E1E-AD0C-D8DDA8F46C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2018 Data Pack </vt:lpstr>
      <vt:lpstr>Responsible business</vt:lpstr>
      <vt:lpstr>Digital futures</vt:lpstr>
      <vt:lpstr>Environmental solutions</vt:lpstr>
    </vt:vector>
  </TitlesOfParts>
  <Manager/>
  <Company>Raft Communications</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Studio2 Studio2</dc:creator>
  <cp:keywords/>
  <dc:description/>
  <cp:lastModifiedBy>Spottiswood, Jacinta</cp:lastModifiedBy>
  <cp:revision/>
  <dcterms:created xsi:type="dcterms:W3CDTF">2016-07-07T07:11:51Z</dcterms:created>
  <dcterms:modified xsi:type="dcterms:W3CDTF">2018-08-30T03:57:36Z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0x0101004F4692F43398F0468630CE82EDAFC73B</vt:lpwstr>
  </property>
  <property fmtid="{D5CDD505-2E9C-101B-9397-08002B2CF9AE}" pid="3" name="_SourceUrl">
    <vt:lpwstr/>
  </property>
  <property fmtid="{D5CDD505-2E9C-101B-9397-08002B2CF9AE}" pid="4" name="_SharedFileIndex">
    <vt:lpwstr/>
  </property>
  <property fmtid="{D5CDD505-2E9C-101B-9397-08002B2CF9AE}" pid="5" name="ComplianceAssetId">
    <vt:lpwstr/>
  </property>
</Properties>
</file>